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. Open Data Repository\OPS_CCSU\data\CAR2016\PCI 2015-16\2P1\"/>
    </mc:Choice>
  </mc:AlternateContent>
  <bookViews>
    <workbookView xWindow="0" yWindow="0" windowWidth="14085" windowHeight="7680"/>
  </bookViews>
  <sheets>
    <sheet name="2P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L7" i="2"/>
  <c r="M7" i="2"/>
  <c r="F8" i="2"/>
  <c r="G8" i="2"/>
  <c r="L8" i="2"/>
  <c r="M8" i="2"/>
  <c r="F9" i="2"/>
  <c r="G9" i="2"/>
  <c r="L9" i="2"/>
  <c r="M9" i="2"/>
  <c r="F10" i="2"/>
  <c r="G10" i="2"/>
  <c r="L10" i="2"/>
  <c r="M10" i="2"/>
  <c r="F11" i="2"/>
  <c r="G11" i="2"/>
  <c r="L11" i="2"/>
  <c r="M11" i="2"/>
  <c r="F12" i="2"/>
  <c r="G12" i="2"/>
  <c r="L12" i="2"/>
  <c r="M12" i="2"/>
  <c r="F13" i="2"/>
  <c r="G13" i="2"/>
  <c r="L13" i="2"/>
  <c r="M13" i="2"/>
  <c r="F14" i="2"/>
  <c r="G14" i="2"/>
  <c r="L14" i="2"/>
  <c r="M14" i="2"/>
  <c r="F15" i="2"/>
  <c r="G15" i="2"/>
  <c r="L15" i="2"/>
  <c r="M15" i="2"/>
  <c r="F16" i="2"/>
  <c r="G16" i="2"/>
  <c r="L16" i="2"/>
  <c r="M16" i="2"/>
  <c r="F17" i="2"/>
  <c r="G17" i="2"/>
  <c r="L17" i="2"/>
  <c r="M17" i="2"/>
  <c r="F18" i="2"/>
  <c r="G18" i="2"/>
  <c r="L18" i="2"/>
  <c r="M18" i="2"/>
  <c r="F19" i="2"/>
  <c r="G19" i="2"/>
  <c r="L19" i="2"/>
  <c r="M19" i="2"/>
  <c r="F20" i="2"/>
  <c r="G20" i="2"/>
  <c r="L20" i="2"/>
  <c r="M20" i="2"/>
  <c r="F21" i="2"/>
  <c r="G21" i="2"/>
  <c r="L21" i="2"/>
  <c r="M21" i="2"/>
  <c r="F22" i="2"/>
  <c r="G22" i="2"/>
  <c r="L22" i="2"/>
  <c r="M22" i="2"/>
  <c r="F23" i="2"/>
  <c r="G23" i="2"/>
  <c r="L23" i="2"/>
  <c r="M23" i="2"/>
  <c r="F24" i="2"/>
  <c r="G24" i="2"/>
  <c r="L24" i="2"/>
  <c r="M24" i="2"/>
  <c r="F25" i="2"/>
  <c r="G25" i="2"/>
  <c r="L25" i="2"/>
  <c r="M25" i="2"/>
  <c r="F26" i="2"/>
  <c r="G26" i="2"/>
  <c r="L26" i="2"/>
  <c r="M26" i="2"/>
  <c r="F27" i="2"/>
  <c r="G27" i="2"/>
  <c r="L27" i="2"/>
  <c r="M27" i="2"/>
  <c r="F28" i="2"/>
  <c r="G28" i="2"/>
  <c r="L28" i="2"/>
  <c r="M28" i="2"/>
  <c r="F29" i="2"/>
  <c r="G29" i="2"/>
  <c r="L29" i="2"/>
  <c r="M29" i="2"/>
  <c r="F30" i="2"/>
  <c r="G30" i="2"/>
  <c r="L30" i="2"/>
  <c r="M30" i="2"/>
  <c r="F31" i="2"/>
  <c r="G31" i="2"/>
  <c r="L31" i="2"/>
  <c r="M31" i="2"/>
  <c r="F32" i="2"/>
  <c r="G32" i="2"/>
  <c r="L32" i="2"/>
  <c r="M32" i="2"/>
  <c r="F33" i="2"/>
  <c r="G33" i="2"/>
  <c r="L33" i="2"/>
  <c r="M33" i="2"/>
  <c r="F34" i="2"/>
  <c r="G34" i="2"/>
  <c r="L34" i="2"/>
  <c r="M34" i="2"/>
  <c r="F35" i="2"/>
  <c r="G35" i="2"/>
  <c r="L35" i="2"/>
  <c r="M35" i="2"/>
  <c r="F36" i="2"/>
  <c r="G36" i="2"/>
  <c r="L36" i="2"/>
  <c r="M36" i="2"/>
  <c r="G37" i="2"/>
  <c r="L37" i="2"/>
  <c r="M37" i="2" s="1"/>
  <c r="F38" i="2"/>
  <c r="G38" i="2"/>
  <c r="L38" i="2"/>
  <c r="M38" i="2" s="1"/>
  <c r="B40" i="2"/>
  <c r="C40" i="2"/>
  <c r="F40" i="2" s="1"/>
  <c r="G40" i="2" s="1"/>
  <c r="D40" i="2"/>
  <c r="E40" i="2"/>
  <c r="H40" i="2"/>
  <c r="I40" i="2"/>
  <c r="J40" i="2"/>
  <c r="K40" i="2"/>
  <c r="L40" i="2"/>
  <c r="M40" i="2" s="1"/>
</calcChain>
</file>

<file path=xl/sharedStrings.xml><?xml version="1.0" encoding="utf-8"?>
<sst xmlns="http://schemas.openxmlformats.org/spreadsheetml/2006/main" count="52" uniqueCount="47">
  <si>
    <t>EXPECTED LEVEL</t>
  </si>
  <si>
    <t>TOTAL</t>
  </si>
  <si>
    <t>LSSU</t>
  </si>
  <si>
    <t>Not Submitted</t>
  </si>
  <si>
    <t>NMU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</si>
  <si>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</si>
  <si>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</si>
  <si>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</si>
  <si>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</si>
  <si>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</si>
  <si>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</si>
  <si>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</si>
  <si>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</si>
  <si>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</si>
  <si>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</si>
  <si>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</si>
  <si>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</si>
  <si>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</si>
  <si>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</si>
  <si>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</si>
  <si>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</si>
  <si>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</si>
  <si>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</si>
  <si>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</si>
  <si>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</si>
  <si>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</si>
  <si>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</si>
  <si>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</si>
  <si>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</si>
  <si>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</si>
  <si>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</si>
  <si>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</si>
  <si>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</si>
  <si>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</si>
  <si>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</si>
  <si>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Met, Exceeded or Within 90% (27.90%) of Expected Level</t>
  </si>
  <si>
    <t>Performance Level</t>
  </si>
  <si>
    <t>Degree</t>
  </si>
  <si>
    <t>Credential</t>
  </si>
  <si>
    <t>Certificate</t>
  </si>
  <si>
    <t>Left Postsecondary</t>
  </si>
  <si>
    <t>Met, Exceeded or Within 90% (27.54%) of Expected Level</t>
  </si>
  <si>
    <t>2015-16</t>
  </si>
  <si>
    <t>2014-15</t>
  </si>
  <si>
    <t>Community College</t>
  </si>
  <si>
    <t>2P1:  CERTFICATE, CREDENTIAL, OR DEGREE</t>
  </si>
  <si>
    <t>MICHIGAN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</si>
</sst>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0" fontId="3" fillId="0" borderId="0" xfId="0" applyNumberFormat="1" applyFont="1"/>
    <xf numFmtId="0" fontId="3" fillId="0" borderId="0" xfId="0" applyFont="1"/>
    <xf numFmtId="10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10" fontId="3" fillId="2" borderId="2" xfId="0" applyNumberFormat="1" applyFont="1" applyFill="1" applyBorder="1"/>
    <xf numFmtId="3" fontId="3" fillId="2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10" fontId="6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10" fontId="1" fillId="0" borderId="0" xfId="0" applyNumberFormat="1" applyFont="1" applyBorder="1"/>
    <xf numFmtId="49" fontId="6" fillId="0" borderId="5" xfId="0" applyNumberFormat="1" applyFont="1" applyBorder="1"/>
    <xf numFmtId="0" fontId="7" fillId="0" borderId="0" xfId="0" applyFont="1" applyBorder="1" applyAlignment="1"/>
    <xf numFmtId="0" fontId="4" fillId="0" borderId="4" xfId="0" applyFont="1" applyBorder="1" applyAlignment="1">
      <alignment horizontal="center"/>
    </xf>
    <xf numFmtId="10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49" fontId="4" fillId="0" borderId="5" xfId="0" applyNumberFormat="1" applyFont="1" applyBorder="1"/>
    <xf numFmtId="3" fontId="9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10" fontId="1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3" fontId="11" fillId="0" borderId="0" xfId="0" applyNumberFormat="1" applyFont="1" applyBorder="1" applyAlignment="1">
      <alignment vertical="top" wrapText="1"/>
    </xf>
    <xf numFmtId="0" fontId="4" fillId="0" borderId="5" xfId="0" applyFont="1" applyBorder="1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4" workbookViewId="0">
      <selection activeCell="A38" sqref="A38"/>
    </sheetView>
  </sheetViews>
  <sheetFormatPr defaultRowHeight="12.75" x14ac:dyDescent="0.2"/>
  <cols>
    <col min="1" max="1" width="19.85546875" style="1" customWidth="1"/>
    <col min="2" max="2" width="14.28515625" style="1" customWidth="1"/>
    <col min="3" max="5" width="9.140625" style="1"/>
    <col min="6" max="6" width="12.5703125" style="1" customWidth="1"/>
    <col min="7" max="7" width="15.5703125" style="1" customWidth="1"/>
    <col min="8" max="8" width="13.85546875" style="1" customWidth="1"/>
    <col min="9" max="9" width="10" style="1" customWidth="1"/>
    <col min="10" max="10" width="9.85546875" style="1" customWidth="1"/>
    <col min="11" max="11" width="9.140625" style="1"/>
    <col min="12" max="12" width="12.7109375" style="1" customWidth="1"/>
    <col min="13" max="13" width="15.140625" style="1" customWidth="1"/>
    <col min="14" max="16384" width="9.140625" style="1"/>
  </cols>
  <sheetData>
    <row r="1" spans="1:13" ht="15.75" x14ac:dyDescent="0.25">
      <c r="A1" s="60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8"/>
    </row>
    <row r="2" spans="1:13" ht="15.75" x14ac:dyDescent="0.25">
      <c r="A2" s="57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5"/>
    </row>
    <row r="3" spans="1:13" ht="13.5" thickBot="1" x14ac:dyDescent="0.25">
      <c r="A3" s="5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3"/>
    </row>
    <row r="4" spans="1:13" s="5" customFormat="1" ht="16.5" thickBot="1" x14ac:dyDescent="0.3">
      <c r="A4" s="52" t="s">
        <v>44</v>
      </c>
      <c r="B4" s="51" t="s">
        <v>43</v>
      </c>
      <c r="C4" s="50"/>
      <c r="D4" s="50"/>
      <c r="E4" s="50"/>
      <c r="F4" s="50"/>
      <c r="G4" s="49"/>
      <c r="H4" s="51" t="s">
        <v>42</v>
      </c>
      <c r="I4" s="50"/>
      <c r="J4" s="50"/>
      <c r="K4" s="50"/>
      <c r="L4" s="50"/>
      <c r="M4" s="49"/>
    </row>
    <row r="5" spans="1:13" s="37" customFormat="1" ht="67.5" customHeight="1" thickBot="1" x14ac:dyDescent="0.25">
      <c r="A5" s="48"/>
      <c r="B5" s="44" t="s">
        <v>40</v>
      </c>
      <c r="C5" s="45" t="s">
        <v>39</v>
      </c>
      <c r="D5" s="45" t="s">
        <v>38</v>
      </c>
      <c r="E5" s="45" t="s">
        <v>37</v>
      </c>
      <c r="F5" s="44" t="s">
        <v>36</v>
      </c>
      <c r="G5" s="47" t="s">
        <v>41</v>
      </c>
      <c r="H5" s="44" t="s">
        <v>40</v>
      </c>
      <c r="I5" s="45" t="s">
        <v>39</v>
      </c>
      <c r="J5" s="46" t="s">
        <v>38</v>
      </c>
      <c r="K5" s="45" t="s">
        <v>37</v>
      </c>
      <c r="L5" s="44" t="s">
        <v>36</v>
      </c>
      <c r="M5" s="43" t="s">
        <v>35</v>
      </c>
    </row>
    <row r="6" spans="1:13" s="37" customFormat="1" x14ac:dyDescent="0.2">
      <c r="A6" s="42"/>
      <c r="B6" s="39"/>
      <c r="C6" s="40"/>
      <c r="D6" s="40"/>
      <c r="E6" s="40"/>
      <c r="F6" s="39"/>
      <c r="G6" s="41"/>
      <c r="H6" s="39"/>
      <c r="I6" s="40"/>
      <c r="J6" s="40"/>
      <c r="K6" s="40"/>
      <c r="L6" s="39"/>
      <c r="M6" s="38"/>
    </row>
    <row r="7" spans="1:13" x14ac:dyDescent="0.2">
      <c r="A7" s="19" t="s">
        <v>34</v>
      </c>
      <c r="B7" s="28">
        <v>304</v>
      </c>
      <c r="C7" s="28">
        <v>18</v>
      </c>
      <c r="D7" s="28">
        <v>0</v>
      </c>
      <c r="E7" s="28">
        <v>139</v>
      </c>
      <c r="F7" s="21">
        <f>SUM(C7:E7)/B7</f>
        <v>0.51644736842105265</v>
      </c>
      <c r="G7" s="20" t="str">
        <f>IF(F7&gt;27.54%,"YES","NO")</f>
        <v>YES</v>
      </c>
      <c r="H7" s="28">
        <v>269</v>
      </c>
      <c r="I7" s="28">
        <v>19</v>
      </c>
      <c r="J7" s="28">
        <v>0</v>
      </c>
      <c r="K7" s="28">
        <v>128</v>
      </c>
      <c r="L7" s="21">
        <f>SUM(I7:K7)/H7</f>
        <v>0.54646840148698883</v>
      </c>
      <c r="M7" s="20" t="str">
        <f>IF(L7&gt;27.9%,"YES","NO")</f>
        <v>YES</v>
      </c>
    </row>
    <row r="8" spans="1:13" x14ac:dyDescent="0.2">
      <c r="A8" s="35" t="s">
        <v>33</v>
      </c>
      <c r="B8" s="34">
        <v>1013</v>
      </c>
      <c r="C8" s="34">
        <v>49</v>
      </c>
      <c r="D8" s="34">
        <v>0</v>
      </c>
      <c r="E8" s="34">
        <v>171</v>
      </c>
      <c r="F8" s="25">
        <f>SUM(C8:E8)/B8</f>
        <v>0.21717670286278382</v>
      </c>
      <c r="G8" s="24" t="str">
        <f>IF(F8&gt;27.54%,"YES","NO")</f>
        <v>NO</v>
      </c>
      <c r="H8" s="28">
        <v>329</v>
      </c>
      <c r="I8" s="28">
        <v>27</v>
      </c>
      <c r="J8" s="28">
        <v>0</v>
      </c>
      <c r="K8" s="28">
        <v>107</v>
      </c>
      <c r="L8" s="21">
        <f>SUM(I8:K8)/H8</f>
        <v>0.40729483282674772</v>
      </c>
      <c r="M8" s="20" t="str">
        <f>IF(L8&gt;27.9%,"YES","NO")</f>
        <v>YES</v>
      </c>
    </row>
    <row r="9" spans="1:13" s="5" customFormat="1" x14ac:dyDescent="0.2">
      <c r="A9" s="19" t="s">
        <v>32</v>
      </c>
      <c r="B9" s="16">
        <v>2727</v>
      </c>
      <c r="C9" s="16">
        <v>40</v>
      </c>
      <c r="D9" s="16">
        <v>30</v>
      </c>
      <c r="E9" s="16">
        <v>693</v>
      </c>
      <c r="F9" s="21">
        <f>SUM(C9:E9)/B9</f>
        <v>0.2797946461312798</v>
      </c>
      <c r="G9" s="20" t="str">
        <f>IF(F9&gt;27.54%,"YES","NO")</f>
        <v>YES</v>
      </c>
      <c r="H9" s="16">
        <v>2325</v>
      </c>
      <c r="I9" s="16">
        <v>36</v>
      </c>
      <c r="J9" s="16">
        <v>10</v>
      </c>
      <c r="K9" s="16">
        <v>624</v>
      </c>
      <c r="L9" s="21">
        <f>SUM(I9:K9)/H9</f>
        <v>0.28817204301075267</v>
      </c>
      <c r="M9" s="20" t="str">
        <f>IF(L9&gt;27.9%,"YES","NO")</f>
        <v>YES</v>
      </c>
    </row>
    <row r="10" spans="1:13" s="5" customFormat="1" x14ac:dyDescent="0.2">
      <c r="A10" s="35" t="s">
        <v>31</v>
      </c>
      <c r="B10" s="36">
        <v>2587</v>
      </c>
      <c r="C10" s="36">
        <v>73</v>
      </c>
      <c r="D10" s="36">
        <v>0</v>
      </c>
      <c r="E10" s="36">
        <v>475</v>
      </c>
      <c r="F10" s="25">
        <f>SUM(C10:E10)/B10</f>
        <v>0.21182837263239274</v>
      </c>
      <c r="G10" s="24" t="str">
        <f>IF(F10&gt;27.54%,"YES","NO")</f>
        <v>NO</v>
      </c>
      <c r="H10" s="36">
        <v>2733</v>
      </c>
      <c r="I10" s="36">
        <v>80</v>
      </c>
      <c r="J10" s="36">
        <v>0</v>
      </c>
      <c r="K10" s="36">
        <v>491</v>
      </c>
      <c r="L10" s="25">
        <f>SUM(I10:K10)/H10</f>
        <v>0.20892791803878522</v>
      </c>
      <c r="M10" s="24" t="str">
        <f>IF(L10&gt;27.9%,"YES","NO")</f>
        <v>NO</v>
      </c>
    </row>
    <row r="11" spans="1:13" x14ac:dyDescent="0.2">
      <c r="A11" s="19" t="s">
        <v>30</v>
      </c>
      <c r="B11" s="28">
        <v>106</v>
      </c>
      <c r="C11" s="28">
        <v>23</v>
      </c>
      <c r="D11" s="28">
        <v>0</v>
      </c>
      <c r="E11" s="28">
        <v>46</v>
      </c>
      <c r="F11" s="21">
        <f>SUM(C11:E11)/B11</f>
        <v>0.65094339622641506</v>
      </c>
      <c r="G11" s="20" t="str">
        <f>IF(F11&gt;27.54%,"YES","NO")</f>
        <v>YES</v>
      </c>
      <c r="H11" s="28">
        <v>97</v>
      </c>
      <c r="I11" s="28">
        <v>24</v>
      </c>
      <c r="J11" s="28">
        <v>0</v>
      </c>
      <c r="K11" s="28">
        <v>49</v>
      </c>
      <c r="L11" s="21">
        <f>SUM(I11:K11)/H11</f>
        <v>0.75257731958762886</v>
      </c>
      <c r="M11" s="20" t="str">
        <f>IF(L11&gt;27.9%,"YES","NO")</f>
        <v>YES</v>
      </c>
    </row>
    <row r="12" spans="1:13" x14ac:dyDescent="0.2">
      <c r="A12" s="19" t="s">
        <v>29</v>
      </c>
      <c r="B12" s="28">
        <v>242</v>
      </c>
      <c r="C12" s="28">
        <v>47</v>
      </c>
      <c r="D12" s="28">
        <v>0</v>
      </c>
      <c r="E12" s="28">
        <v>89</v>
      </c>
      <c r="F12" s="21">
        <f>SUM(C12:E12)/B12</f>
        <v>0.56198347107438018</v>
      </c>
      <c r="G12" s="20" t="str">
        <f>IF(F12&gt;27.54%,"YES","NO")</f>
        <v>YES</v>
      </c>
      <c r="H12" s="28">
        <v>381</v>
      </c>
      <c r="I12" s="28">
        <v>79</v>
      </c>
      <c r="J12" s="28">
        <v>0</v>
      </c>
      <c r="K12" s="28">
        <v>71</v>
      </c>
      <c r="L12" s="21">
        <f>SUM(I12:K12)/H12</f>
        <v>0.39370078740157483</v>
      </c>
      <c r="M12" s="20" t="str">
        <f>IF(L12&gt;27.9%,"YES","NO")</f>
        <v>YES</v>
      </c>
    </row>
    <row r="13" spans="1:13" x14ac:dyDescent="0.2">
      <c r="A13" s="19" t="s">
        <v>28</v>
      </c>
      <c r="B13" s="28">
        <v>1415</v>
      </c>
      <c r="C13" s="28">
        <v>88</v>
      </c>
      <c r="D13" s="28">
        <v>0</v>
      </c>
      <c r="E13" s="28">
        <v>474</v>
      </c>
      <c r="F13" s="21">
        <f>SUM(C13:E13)/B13</f>
        <v>0.3971731448763251</v>
      </c>
      <c r="G13" s="20" t="str">
        <f>IF(F13&gt;27.54%,"YES","NO")</f>
        <v>YES</v>
      </c>
      <c r="H13" s="28">
        <v>1622</v>
      </c>
      <c r="I13" s="28">
        <v>95</v>
      </c>
      <c r="J13" s="28">
        <v>0</v>
      </c>
      <c r="K13" s="28">
        <v>461</v>
      </c>
      <c r="L13" s="21">
        <f>SUM(I13:K13)/H13</f>
        <v>0.34278668310727495</v>
      </c>
      <c r="M13" s="20" t="str">
        <f>IF(L13&gt;27.9%,"YES","NO")</f>
        <v>YES</v>
      </c>
    </row>
    <row r="14" spans="1:13" x14ac:dyDescent="0.2">
      <c r="A14" s="35" t="s">
        <v>27</v>
      </c>
      <c r="B14" s="34">
        <v>2536</v>
      </c>
      <c r="C14" s="34">
        <v>93</v>
      </c>
      <c r="D14" s="34">
        <v>0</v>
      </c>
      <c r="E14" s="34">
        <v>522</v>
      </c>
      <c r="F14" s="25">
        <f>SUM(C14:E14)/B14</f>
        <v>0.24250788643533122</v>
      </c>
      <c r="G14" s="24" t="str">
        <f>IF(F14&gt;27.54%,"YES","NO")</f>
        <v>NO</v>
      </c>
      <c r="H14" s="34">
        <v>2866</v>
      </c>
      <c r="I14" s="34">
        <v>58</v>
      </c>
      <c r="J14" s="34">
        <v>0</v>
      </c>
      <c r="K14" s="34">
        <v>459</v>
      </c>
      <c r="L14" s="25">
        <f>SUM(I14:K14)/H14</f>
        <v>0.18039078855547802</v>
      </c>
      <c r="M14" s="24" t="str">
        <f>IF(L14&gt;27.9%,"YES","NO")</f>
        <v>NO</v>
      </c>
    </row>
    <row r="15" spans="1:13" s="5" customFormat="1" x14ac:dyDescent="0.2">
      <c r="A15" s="19" t="s">
        <v>26</v>
      </c>
      <c r="B15" s="16">
        <v>1168</v>
      </c>
      <c r="C15" s="16">
        <v>26</v>
      </c>
      <c r="D15" s="16">
        <v>57</v>
      </c>
      <c r="E15" s="16">
        <v>253</v>
      </c>
      <c r="F15" s="21">
        <f>SUM(C15:E15)/B15</f>
        <v>0.28767123287671231</v>
      </c>
      <c r="G15" s="20" t="str">
        <f>IF(F15&gt;27.54%,"YES","NO")</f>
        <v>YES</v>
      </c>
      <c r="H15" s="16">
        <v>839</v>
      </c>
      <c r="I15" s="16">
        <v>31</v>
      </c>
      <c r="J15" s="16">
        <v>23</v>
      </c>
      <c r="K15" s="16">
        <v>268</v>
      </c>
      <c r="L15" s="21">
        <f>SUM(I15:K15)/H15</f>
        <v>0.38379022646007149</v>
      </c>
      <c r="M15" s="20" t="str">
        <f>IF(L15&gt;27.9%,"YES","NO")</f>
        <v>YES</v>
      </c>
    </row>
    <row r="16" spans="1:13" x14ac:dyDescent="0.2">
      <c r="A16" s="19" t="s">
        <v>25</v>
      </c>
      <c r="B16" s="28">
        <v>1253</v>
      </c>
      <c r="C16" s="28">
        <v>77</v>
      </c>
      <c r="D16" s="28">
        <v>15</v>
      </c>
      <c r="E16" s="28">
        <v>353</v>
      </c>
      <c r="F16" s="21">
        <f>SUM(C16:E16)/B16</f>
        <v>0.35514764565043894</v>
      </c>
      <c r="G16" s="20" t="str">
        <f>IF(F16&gt;27.54%,"YES","NO")</f>
        <v>YES</v>
      </c>
      <c r="H16" s="28">
        <v>1094</v>
      </c>
      <c r="I16" s="28">
        <v>69</v>
      </c>
      <c r="J16" s="28">
        <v>15</v>
      </c>
      <c r="K16" s="28">
        <v>317</v>
      </c>
      <c r="L16" s="21">
        <f>SUM(I16:K16)/H16</f>
        <v>0.36654478976234006</v>
      </c>
      <c r="M16" s="20" t="str">
        <f>IF(L16&gt;27.9%,"YES","NO")</f>
        <v>YES</v>
      </c>
    </row>
    <row r="17" spans="1:13" x14ac:dyDescent="0.2">
      <c r="A17" s="35" t="s">
        <v>24</v>
      </c>
      <c r="B17" s="34">
        <v>1794</v>
      </c>
      <c r="C17" s="34">
        <v>168</v>
      </c>
      <c r="D17" s="34">
        <v>0</v>
      </c>
      <c r="E17" s="34">
        <v>318</v>
      </c>
      <c r="F17" s="25">
        <f>SUM(C17:E17)/B17</f>
        <v>0.2709030100334448</v>
      </c>
      <c r="G17" s="24" t="str">
        <f>IF(F17&gt;27.54%,"YES","NO")</f>
        <v>NO</v>
      </c>
      <c r="H17" s="28">
        <v>1163</v>
      </c>
      <c r="I17" s="28">
        <v>76</v>
      </c>
      <c r="J17" s="28">
        <v>0</v>
      </c>
      <c r="K17" s="28">
        <v>309</v>
      </c>
      <c r="L17" s="21">
        <f>SUM(I17:K17)/H17</f>
        <v>0.33104041272570939</v>
      </c>
      <c r="M17" s="20" t="str">
        <f>IF(L17&gt;27.9%,"YES","NO")</f>
        <v>YES</v>
      </c>
    </row>
    <row r="18" spans="1:13" x14ac:dyDescent="0.2">
      <c r="A18" s="19" t="s">
        <v>23</v>
      </c>
      <c r="B18" s="28">
        <v>262</v>
      </c>
      <c r="C18" s="28">
        <v>45</v>
      </c>
      <c r="D18" s="28">
        <v>0</v>
      </c>
      <c r="E18" s="28">
        <v>113</v>
      </c>
      <c r="F18" s="21">
        <f>SUM(C18:E18)/B18</f>
        <v>0.60305343511450382</v>
      </c>
      <c r="G18" s="20" t="str">
        <f>IF(F18&gt;27.54%,"YES","NO")</f>
        <v>YES</v>
      </c>
      <c r="H18" s="28">
        <v>270</v>
      </c>
      <c r="I18" s="28">
        <v>54</v>
      </c>
      <c r="J18" s="28">
        <v>0</v>
      </c>
      <c r="K18" s="28">
        <v>144</v>
      </c>
      <c r="L18" s="21">
        <f>SUM(I18:K18)/H18</f>
        <v>0.73333333333333328</v>
      </c>
      <c r="M18" s="20" t="str">
        <f>IF(L18&gt;27.9%,"YES","NO")</f>
        <v>YES</v>
      </c>
    </row>
    <row r="19" spans="1:13" x14ac:dyDescent="0.2">
      <c r="A19" s="35" t="s">
        <v>22</v>
      </c>
      <c r="B19" s="34">
        <v>526</v>
      </c>
      <c r="C19" s="34">
        <v>6</v>
      </c>
      <c r="D19" s="34">
        <v>4</v>
      </c>
      <c r="E19" s="34">
        <v>134</v>
      </c>
      <c r="F19" s="25">
        <f>SUM(C19:E19)/B19</f>
        <v>0.27376425855513309</v>
      </c>
      <c r="G19" s="24" t="str">
        <f>IF(F19&gt;27.54%,"YES","NO")</f>
        <v>NO</v>
      </c>
      <c r="H19" s="34">
        <v>430</v>
      </c>
      <c r="I19" s="34">
        <v>22</v>
      </c>
      <c r="J19" s="34">
        <v>7</v>
      </c>
      <c r="K19" s="34">
        <v>129</v>
      </c>
      <c r="L19" s="25">
        <f>SUM(I19:K19)/H19</f>
        <v>0.36744186046511629</v>
      </c>
      <c r="M19" s="20" t="str">
        <f>IF(L19&gt;27.9%,"YES","NO")</f>
        <v>YES</v>
      </c>
    </row>
    <row r="20" spans="1:13" x14ac:dyDescent="0.2">
      <c r="A20" s="19" t="s">
        <v>21</v>
      </c>
      <c r="B20" s="28">
        <v>2670</v>
      </c>
      <c r="C20" s="28">
        <v>366</v>
      </c>
      <c r="D20" s="28">
        <v>0</v>
      </c>
      <c r="E20" s="28">
        <v>527</v>
      </c>
      <c r="F20" s="21">
        <f>SUM(C20:E20)/B20</f>
        <v>0.33445692883895128</v>
      </c>
      <c r="G20" s="20" t="str">
        <f>IF(F20&gt;27.54%,"YES","NO")</f>
        <v>YES</v>
      </c>
      <c r="H20" s="28">
        <v>1937</v>
      </c>
      <c r="I20" s="28">
        <v>150</v>
      </c>
      <c r="J20" s="28">
        <v>5</v>
      </c>
      <c r="K20" s="28">
        <v>403</v>
      </c>
      <c r="L20" s="21">
        <f>SUM(I20:K20)/H20</f>
        <v>0.28807434176561691</v>
      </c>
      <c r="M20" s="20" t="str">
        <f>IF(L20&gt;27.9%,"YES","NO")</f>
        <v>YES</v>
      </c>
    </row>
    <row r="21" spans="1:13" x14ac:dyDescent="0.2">
      <c r="A21" s="19" t="s">
        <v>20</v>
      </c>
      <c r="B21" s="28">
        <v>2126</v>
      </c>
      <c r="C21" s="28">
        <v>41</v>
      </c>
      <c r="D21" s="28">
        <v>0</v>
      </c>
      <c r="E21" s="28">
        <v>624</v>
      </c>
      <c r="F21" s="21">
        <f>SUM(C21:E21)/B21</f>
        <v>0.31279397930385699</v>
      </c>
      <c r="G21" s="20" t="str">
        <f>IF(F21&gt;27.54%,"YES","NO")</f>
        <v>YES</v>
      </c>
      <c r="H21" s="34">
        <v>1484</v>
      </c>
      <c r="I21" s="34">
        <v>31</v>
      </c>
      <c r="J21" s="34">
        <v>0</v>
      </c>
      <c r="K21" s="34">
        <v>324</v>
      </c>
      <c r="L21" s="25">
        <f>SUM(I21:K21)/H21</f>
        <v>0.23921832884097036</v>
      </c>
      <c r="M21" s="24" t="str">
        <f>IF(L21&gt;27.9%,"YES","NO")</f>
        <v>NO</v>
      </c>
    </row>
    <row r="22" spans="1:13" x14ac:dyDescent="0.2">
      <c r="A22" s="19" t="s">
        <v>19</v>
      </c>
      <c r="B22" s="28">
        <v>568</v>
      </c>
      <c r="C22" s="28">
        <v>24</v>
      </c>
      <c r="D22" s="28">
        <v>31</v>
      </c>
      <c r="E22" s="28">
        <v>200</v>
      </c>
      <c r="F22" s="21">
        <f>SUM(C22:E22)/B22</f>
        <v>0.448943661971831</v>
      </c>
      <c r="G22" s="20" t="str">
        <f>IF(F22&gt;27.54%,"YES","NO")</f>
        <v>YES</v>
      </c>
      <c r="H22" s="28">
        <v>610</v>
      </c>
      <c r="I22" s="28">
        <v>8</v>
      </c>
      <c r="J22" s="28">
        <v>29</v>
      </c>
      <c r="K22" s="28">
        <v>185</v>
      </c>
      <c r="L22" s="21">
        <f>SUM(I22:K22)/H22</f>
        <v>0.36393442622950822</v>
      </c>
      <c r="M22" s="20" t="str">
        <f>IF(L22&gt;27.9%,"YES","NO")</f>
        <v>YES</v>
      </c>
    </row>
    <row r="23" spans="1:13" x14ac:dyDescent="0.2">
      <c r="A23" s="19" t="s">
        <v>18</v>
      </c>
      <c r="B23" s="28">
        <v>553</v>
      </c>
      <c r="C23" s="28">
        <v>21</v>
      </c>
      <c r="D23" s="28">
        <v>0</v>
      </c>
      <c r="E23" s="28">
        <v>181</v>
      </c>
      <c r="F23" s="21">
        <f>SUM(C23:E23)/B23</f>
        <v>0.36528028933092227</v>
      </c>
      <c r="G23" s="20" t="str">
        <f>IF(F23&gt;27.54%,"YES","NO")</f>
        <v>YES</v>
      </c>
      <c r="H23" s="28">
        <v>460</v>
      </c>
      <c r="I23" s="28">
        <v>19</v>
      </c>
      <c r="J23" s="28">
        <v>0</v>
      </c>
      <c r="K23" s="28">
        <v>149</v>
      </c>
      <c r="L23" s="21">
        <f>SUM(I23:K23)/H23</f>
        <v>0.36521739130434783</v>
      </c>
      <c r="M23" s="20" t="str">
        <f>IF(L23&gt;27.9%,"YES","NO")</f>
        <v>YES</v>
      </c>
    </row>
    <row r="24" spans="1:13" x14ac:dyDescent="0.2">
      <c r="A24" s="35" t="s">
        <v>17</v>
      </c>
      <c r="B24" s="34">
        <v>533</v>
      </c>
      <c r="C24" s="34">
        <v>33</v>
      </c>
      <c r="D24" s="34">
        <v>0</v>
      </c>
      <c r="E24" s="34">
        <v>73</v>
      </c>
      <c r="F24" s="25">
        <f>SUM(C24:E24)/B24</f>
        <v>0.19887429643527205</v>
      </c>
      <c r="G24" s="24" t="str">
        <f>IF(F24&gt;27.54%,"YES","NO")</f>
        <v>NO</v>
      </c>
      <c r="H24" s="34">
        <v>196</v>
      </c>
      <c r="I24" s="34">
        <v>47</v>
      </c>
      <c r="J24" s="34">
        <v>0</v>
      </c>
      <c r="K24" s="34">
        <v>7</v>
      </c>
      <c r="L24" s="25">
        <f>SUM(I24:K24)/H24</f>
        <v>0.27551020408163263</v>
      </c>
      <c r="M24" s="24" t="str">
        <f>IF(L24&gt;27.9%,"YES","NO")</f>
        <v>NO</v>
      </c>
    </row>
    <row r="25" spans="1:13" s="5" customFormat="1" x14ac:dyDescent="0.2">
      <c r="A25" s="19" t="s">
        <v>16</v>
      </c>
      <c r="B25" s="16">
        <v>188</v>
      </c>
      <c r="C25" s="16">
        <v>2</v>
      </c>
      <c r="D25" s="16">
        <v>1</v>
      </c>
      <c r="E25" s="16">
        <v>68</v>
      </c>
      <c r="F25" s="21">
        <f>SUM(C25:E25)/B25</f>
        <v>0.37765957446808512</v>
      </c>
      <c r="G25" s="20" t="str">
        <f>IF(F25&gt;27.54%,"YES","NO")</f>
        <v>YES</v>
      </c>
      <c r="H25" s="16">
        <v>534</v>
      </c>
      <c r="I25" s="16">
        <v>50</v>
      </c>
      <c r="J25" s="16">
        <v>2</v>
      </c>
      <c r="K25" s="16">
        <v>117</v>
      </c>
      <c r="L25" s="21">
        <f>SUM(I25:K25)/H25</f>
        <v>0.31647940074906367</v>
      </c>
      <c r="M25" s="20" t="str">
        <f>IF(L25&gt;27.9%,"YES","NO")</f>
        <v>YES</v>
      </c>
    </row>
    <row r="26" spans="1:13" s="5" customFormat="1" x14ac:dyDescent="0.2">
      <c r="A26" s="35" t="s">
        <v>15</v>
      </c>
      <c r="B26" s="36">
        <v>368</v>
      </c>
      <c r="C26" s="36">
        <v>22</v>
      </c>
      <c r="D26" s="36">
        <v>0</v>
      </c>
      <c r="E26" s="36">
        <v>69</v>
      </c>
      <c r="F26" s="25">
        <f>SUM(C26:E26)/B26</f>
        <v>0.24728260869565216</v>
      </c>
      <c r="G26" s="24" t="str">
        <f>IF(F26&gt;27.54%,"YES","NO")</f>
        <v>NO</v>
      </c>
      <c r="H26" s="16">
        <v>223</v>
      </c>
      <c r="I26" s="16">
        <v>19</v>
      </c>
      <c r="J26" s="16">
        <v>0</v>
      </c>
      <c r="K26" s="16">
        <v>71</v>
      </c>
      <c r="L26" s="21">
        <f>SUM(I26:K26)/H26</f>
        <v>0.40358744394618834</v>
      </c>
      <c r="M26" s="20" t="str">
        <f>IF(L26&gt;27.9%,"YES","NO")</f>
        <v>YES</v>
      </c>
    </row>
    <row r="27" spans="1:13" s="5" customFormat="1" x14ac:dyDescent="0.2">
      <c r="A27" s="19" t="s">
        <v>14</v>
      </c>
      <c r="B27" s="16">
        <v>980</v>
      </c>
      <c r="C27" s="16">
        <v>62</v>
      </c>
      <c r="D27" s="16">
        <v>0</v>
      </c>
      <c r="E27" s="16">
        <v>256</v>
      </c>
      <c r="F27" s="21">
        <f>SUM(C27:E27)/B27</f>
        <v>0.32448979591836735</v>
      </c>
      <c r="G27" s="20" t="str">
        <f>IF(F27&gt;27.54%,"YES","NO")</f>
        <v>YES</v>
      </c>
      <c r="H27" s="16">
        <v>801</v>
      </c>
      <c r="I27" s="16">
        <v>70</v>
      </c>
      <c r="J27" s="16">
        <v>0</v>
      </c>
      <c r="K27" s="16">
        <v>236</v>
      </c>
      <c r="L27" s="21">
        <f>SUM(I27:K27)/H27</f>
        <v>0.38202247191011235</v>
      </c>
      <c r="M27" s="20" t="str">
        <f>IF(L27&gt;27.9%,"YES","NO")</f>
        <v>YES</v>
      </c>
    </row>
    <row r="28" spans="1:13" s="5" customFormat="1" x14ac:dyDescent="0.2">
      <c r="A28" s="35" t="s">
        <v>13</v>
      </c>
      <c r="B28" s="36">
        <v>2929</v>
      </c>
      <c r="C28" s="36">
        <v>26</v>
      </c>
      <c r="D28" s="36">
        <v>81</v>
      </c>
      <c r="E28" s="36">
        <v>421</v>
      </c>
      <c r="F28" s="25">
        <f>SUM(C28:E28)/B28</f>
        <v>0.1802663024923182</v>
      </c>
      <c r="G28" s="24" t="str">
        <f>IF(F28&gt;27.54%,"YES","NO")</f>
        <v>NO</v>
      </c>
      <c r="H28" s="36">
        <v>1109</v>
      </c>
      <c r="I28" s="36">
        <v>168</v>
      </c>
      <c r="J28" s="36">
        <v>115</v>
      </c>
      <c r="K28" s="36">
        <v>826</v>
      </c>
      <c r="L28" s="25">
        <f>SUM(I28:K28)/H28</f>
        <v>1</v>
      </c>
      <c r="M28" s="20" t="str">
        <f>IF(L28&gt;27.9%,"YES","NO")</f>
        <v>YES</v>
      </c>
    </row>
    <row r="29" spans="1:13" x14ac:dyDescent="0.2">
      <c r="A29" s="19" t="s">
        <v>12</v>
      </c>
      <c r="B29" s="28">
        <v>568</v>
      </c>
      <c r="C29" s="28">
        <v>25</v>
      </c>
      <c r="D29" s="28">
        <v>0</v>
      </c>
      <c r="E29" s="28">
        <v>234</v>
      </c>
      <c r="F29" s="21">
        <f>SUM(C29:E29)/B29</f>
        <v>0.45598591549295775</v>
      </c>
      <c r="G29" s="20" t="str">
        <f>IF(F29&gt;27.54%,"YES","NO")</f>
        <v>YES</v>
      </c>
      <c r="H29" s="28">
        <v>472</v>
      </c>
      <c r="I29" s="28">
        <v>29</v>
      </c>
      <c r="J29" s="28">
        <v>0</v>
      </c>
      <c r="K29" s="28">
        <v>196</v>
      </c>
      <c r="L29" s="21">
        <f>SUM(I29:K29)/H29</f>
        <v>0.47669491525423729</v>
      </c>
      <c r="M29" s="20" t="str">
        <f>IF(L29&gt;27.9%,"YES","NO")</f>
        <v>YES</v>
      </c>
    </row>
    <row r="30" spans="1:13" x14ac:dyDescent="0.2">
      <c r="A30" s="19" t="s">
        <v>11</v>
      </c>
      <c r="B30" s="28">
        <v>1391</v>
      </c>
      <c r="C30" s="28">
        <v>87</v>
      </c>
      <c r="D30" s="28">
        <v>0</v>
      </c>
      <c r="E30" s="28">
        <v>424</v>
      </c>
      <c r="F30" s="21">
        <f>SUM(C30:E30)/B30</f>
        <v>0.36736161035226456</v>
      </c>
      <c r="G30" s="20" t="str">
        <f>IF(F30&gt;27.54%,"YES","NO")</f>
        <v>YES</v>
      </c>
      <c r="H30" s="28">
        <v>1499</v>
      </c>
      <c r="I30" s="28">
        <v>105</v>
      </c>
      <c r="J30" s="28">
        <v>0</v>
      </c>
      <c r="K30" s="28">
        <v>472</v>
      </c>
      <c r="L30" s="21">
        <f>SUM(I30:K30)/H30</f>
        <v>0.38492328218812544</v>
      </c>
      <c r="M30" s="20" t="str">
        <f>IF(L30&gt;27.9%,"YES","NO")</f>
        <v>YES</v>
      </c>
    </row>
    <row r="31" spans="1:13" x14ac:dyDescent="0.2">
      <c r="A31" s="19" t="s">
        <v>10</v>
      </c>
      <c r="B31" s="28">
        <v>344</v>
      </c>
      <c r="C31" s="28">
        <v>5</v>
      </c>
      <c r="D31" s="28">
        <v>0</v>
      </c>
      <c r="E31" s="28">
        <v>136</v>
      </c>
      <c r="F31" s="21">
        <f>SUM(C31:E31)/B31</f>
        <v>0.40988372093023256</v>
      </c>
      <c r="G31" s="20" t="str">
        <f>IF(F31&gt;27.54%,"YES","NO")</f>
        <v>YES</v>
      </c>
      <c r="H31" s="28">
        <v>323</v>
      </c>
      <c r="I31" s="28">
        <v>4</v>
      </c>
      <c r="J31" s="28">
        <v>2</v>
      </c>
      <c r="K31" s="28">
        <v>126</v>
      </c>
      <c r="L31" s="21">
        <f>SUM(I31:K31)/H31</f>
        <v>0.4086687306501548</v>
      </c>
      <c r="M31" s="20" t="str">
        <f>IF(L31&gt;27.9%,"YES","NO")</f>
        <v>YES</v>
      </c>
    </row>
    <row r="32" spans="1:13" s="5" customFormat="1" x14ac:dyDescent="0.2">
      <c r="A32" s="35" t="s">
        <v>9</v>
      </c>
      <c r="B32" s="36">
        <v>2892</v>
      </c>
      <c r="C32" s="36">
        <v>238</v>
      </c>
      <c r="D32" s="36">
        <v>48</v>
      </c>
      <c r="E32" s="36">
        <v>295</v>
      </c>
      <c r="F32" s="25">
        <f>SUM(C32:E32)/B32</f>
        <v>0.20089903181189489</v>
      </c>
      <c r="G32" s="24" t="str">
        <f>IF(F32&gt;27.54%,"YES","NO")</f>
        <v>NO</v>
      </c>
      <c r="H32" s="36">
        <v>3016</v>
      </c>
      <c r="I32" s="36">
        <v>292</v>
      </c>
      <c r="J32" s="36">
        <v>27</v>
      </c>
      <c r="K32" s="36">
        <v>387</v>
      </c>
      <c r="L32" s="25">
        <f>SUM(I32:K32)/H32</f>
        <v>0.23408488063660476</v>
      </c>
      <c r="M32" s="24" t="str">
        <f>IF(L32&gt;27.9%,"YES","NO")</f>
        <v>NO</v>
      </c>
    </row>
    <row r="33" spans="1:13" x14ac:dyDescent="0.2">
      <c r="A33" s="19" t="s">
        <v>8</v>
      </c>
      <c r="B33" s="28">
        <v>2564</v>
      </c>
      <c r="C33" s="28">
        <v>246</v>
      </c>
      <c r="D33" s="28">
        <v>81</v>
      </c>
      <c r="E33" s="28">
        <v>443</v>
      </c>
      <c r="F33" s="21">
        <f>SUM(C33:E33)/B33</f>
        <v>0.30031201248049921</v>
      </c>
      <c r="G33" s="20" t="str">
        <f>IF(F33&gt;27.54%,"YES","NO")</f>
        <v>YES</v>
      </c>
      <c r="H33" s="34">
        <v>2487</v>
      </c>
      <c r="I33" s="34">
        <v>146</v>
      </c>
      <c r="J33" s="34">
        <v>80</v>
      </c>
      <c r="K33" s="34">
        <v>289</v>
      </c>
      <c r="L33" s="25">
        <f>SUM(I33:K33)/H33</f>
        <v>0.2070767993566546</v>
      </c>
      <c r="M33" s="24" t="str">
        <f>IF(L33&gt;27.9%,"YES","NO")</f>
        <v>NO</v>
      </c>
    </row>
    <row r="34" spans="1:13" x14ac:dyDescent="0.2">
      <c r="A34" s="35" t="s">
        <v>7</v>
      </c>
      <c r="B34" s="34">
        <v>390</v>
      </c>
      <c r="C34" s="34">
        <v>13</v>
      </c>
      <c r="D34" s="34">
        <v>0</v>
      </c>
      <c r="E34" s="34">
        <v>82</v>
      </c>
      <c r="F34" s="25">
        <f>SUM(C34:E34)/B34</f>
        <v>0.24358974358974358</v>
      </c>
      <c r="G34" s="24" t="str">
        <f>IF(F34&gt;27.54%,"YES","NO")</f>
        <v>NO</v>
      </c>
      <c r="H34" s="28">
        <v>347</v>
      </c>
      <c r="I34" s="28">
        <v>34</v>
      </c>
      <c r="J34" s="28">
        <v>1</v>
      </c>
      <c r="K34" s="28">
        <v>80</v>
      </c>
      <c r="L34" s="21">
        <f>SUM(I34:K34)/H34</f>
        <v>0.33141210374639768</v>
      </c>
      <c r="M34" s="20" t="str">
        <f>IF(L34&gt;27.9%,"YES","NO")</f>
        <v>YES</v>
      </c>
    </row>
    <row r="35" spans="1:13" s="29" customFormat="1" x14ac:dyDescent="0.2">
      <c r="A35" s="33" t="s">
        <v>6</v>
      </c>
      <c r="B35" s="32">
        <v>137</v>
      </c>
      <c r="C35" s="32">
        <v>19</v>
      </c>
      <c r="D35" s="32">
        <v>0</v>
      </c>
      <c r="E35" s="32">
        <v>40</v>
      </c>
      <c r="F35" s="21">
        <f>SUM(C35:E35)/B35</f>
        <v>0.43065693430656932</v>
      </c>
      <c r="G35" s="20" t="str">
        <f>IF(F35&gt;27.54%,"YES","NO")</f>
        <v>YES</v>
      </c>
      <c r="H35" s="31">
        <v>5</v>
      </c>
      <c r="I35" s="31">
        <v>17</v>
      </c>
      <c r="J35" s="31">
        <v>0</v>
      </c>
      <c r="K35" s="31">
        <v>38</v>
      </c>
      <c r="L35" s="30">
        <f>SUM(I35:K35)/H35</f>
        <v>11</v>
      </c>
      <c r="M35" s="20" t="str">
        <f>IF(L35&gt;27.9%,"YES","NO")</f>
        <v>YES</v>
      </c>
    </row>
    <row r="36" spans="1:13" x14ac:dyDescent="0.2">
      <c r="A36" s="19" t="s">
        <v>5</v>
      </c>
      <c r="B36" s="28">
        <v>313</v>
      </c>
      <c r="C36" s="28">
        <v>0</v>
      </c>
      <c r="D36" s="28">
        <v>0</v>
      </c>
      <c r="E36" s="28">
        <v>119</v>
      </c>
      <c r="F36" s="21">
        <f>SUM(C36:E36)/B36</f>
        <v>0.38019169329073482</v>
      </c>
      <c r="G36" s="20" t="str">
        <f>IF(F36&gt;27.54%,"YES","NO")</f>
        <v>YES</v>
      </c>
      <c r="H36" s="28">
        <v>335</v>
      </c>
      <c r="I36" s="28">
        <v>0</v>
      </c>
      <c r="J36" s="28">
        <v>0</v>
      </c>
      <c r="K36" s="28">
        <v>119</v>
      </c>
      <c r="L36" s="21">
        <f>SUM(I36:K36)/H36</f>
        <v>0.35522388059701493</v>
      </c>
      <c r="M36" s="20" t="str">
        <f>IF(L36&gt;27.9%,"YES","NO")</f>
        <v>YES</v>
      </c>
    </row>
    <row r="37" spans="1:13" x14ac:dyDescent="0.2">
      <c r="A37" s="27" t="s">
        <v>4</v>
      </c>
      <c r="B37" s="26" t="s">
        <v>3</v>
      </c>
      <c r="C37" s="26"/>
      <c r="D37" s="26"/>
      <c r="E37" s="26"/>
      <c r="F37" s="25">
        <v>0</v>
      </c>
      <c r="G37" s="24" t="str">
        <f>IF(F37&gt;27.54%,"YES","NO")</f>
        <v>NO</v>
      </c>
      <c r="H37" s="23">
        <v>191</v>
      </c>
      <c r="I37" s="23">
        <v>66</v>
      </c>
      <c r="J37" s="23">
        <v>24</v>
      </c>
      <c r="K37" s="23">
        <v>101</v>
      </c>
      <c r="L37" s="21">
        <f>SUM(I37:K37)/H37</f>
        <v>1</v>
      </c>
      <c r="M37" s="20" t="str">
        <f>IF(L37&gt;27.9%,"YES","NO")</f>
        <v>YES</v>
      </c>
    </row>
    <row r="38" spans="1:13" x14ac:dyDescent="0.2">
      <c r="A38" s="22" t="s">
        <v>2</v>
      </c>
      <c r="B38" s="16">
        <v>177</v>
      </c>
      <c r="C38" s="16">
        <v>0</v>
      </c>
      <c r="D38" s="16">
        <v>0</v>
      </c>
      <c r="E38" s="16">
        <v>99</v>
      </c>
      <c r="F38" s="21">
        <f>SUM(C38:E38)/B38</f>
        <v>0.55932203389830504</v>
      </c>
      <c r="G38" s="20" t="str">
        <f>IF(F38&gt;27.54%,"YES","NO")</f>
        <v>YES</v>
      </c>
      <c r="H38" s="16">
        <v>229</v>
      </c>
      <c r="I38" s="16">
        <v>9</v>
      </c>
      <c r="J38" s="16">
        <v>0</v>
      </c>
      <c r="K38" s="16">
        <v>96</v>
      </c>
      <c r="L38" s="21">
        <f>SUM(I38:K38)/H38</f>
        <v>0.45851528384279477</v>
      </c>
      <c r="M38" s="20" t="str">
        <f>IF(L38&gt;27.9%,"YES","NO")</f>
        <v>YES</v>
      </c>
    </row>
    <row r="39" spans="1:13" ht="13.5" thickBot="1" x14ac:dyDescent="0.25">
      <c r="A39" s="19"/>
      <c r="B39" s="16"/>
      <c r="C39" s="16"/>
      <c r="D39" s="16"/>
      <c r="E39" s="16"/>
      <c r="F39" s="16"/>
      <c r="G39" s="18"/>
      <c r="H39" s="17"/>
      <c r="I39" s="17"/>
      <c r="J39" s="17"/>
      <c r="K39" s="17"/>
      <c r="L39" s="16"/>
      <c r="M39" s="15"/>
    </row>
    <row r="40" spans="1:13" ht="14.25" thickTop="1" thickBot="1" x14ac:dyDescent="0.25">
      <c r="A40" s="14" t="s">
        <v>1</v>
      </c>
      <c r="B40" s="13">
        <f>SUM(B1:B38)</f>
        <v>35624</v>
      </c>
      <c r="C40" s="13">
        <f>SUM(C1:C38)</f>
        <v>1983</v>
      </c>
      <c r="D40" s="13">
        <f>SUM(D1:D38)</f>
        <v>348</v>
      </c>
      <c r="E40" s="13">
        <f>SUM(E1:E38)</f>
        <v>8071</v>
      </c>
      <c r="F40" s="12">
        <f>SUM(C40:E40)/B40</f>
        <v>0.29199416123961375</v>
      </c>
      <c r="G40" s="11" t="str">
        <f>IF(F40&gt;25.206%,"YES","NO")</f>
        <v>YES</v>
      </c>
      <c r="H40" s="10">
        <f>SUM(H7:H38)</f>
        <v>30676</v>
      </c>
      <c r="I40" s="10">
        <f>SUM(I7:I38)</f>
        <v>1934</v>
      </c>
      <c r="J40" s="10">
        <f>SUM(J7:J38)</f>
        <v>340</v>
      </c>
      <c r="K40" s="10">
        <f>SUM(K7:K38)</f>
        <v>7779</v>
      </c>
      <c r="L40" s="9">
        <f>SUM(I40:K40)/H40</f>
        <v>0.32771547789803102</v>
      </c>
      <c r="M40" s="8" t="str">
        <f>IF(L40&gt;27%,"YES","NO")</f>
        <v>YES</v>
      </c>
    </row>
    <row r="41" spans="1:13" s="3" customFormat="1" x14ac:dyDescent="0.2">
      <c r="A41" s="7" t="s">
        <v>0</v>
      </c>
      <c r="F41" s="6">
        <v>0.30599999999999999</v>
      </c>
      <c r="H41" s="5"/>
      <c r="I41" s="5"/>
      <c r="J41" s="5"/>
      <c r="K41" s="5"/>
      <c r="L41" s="4">
        <v>0.31</v>
      </c>
    </row>
    <row r="43" spans="1:13" x14ac:dyDescent="0.2">
      <c r="G43" s="2"/>
    </row>
  </sheetData>
  <mergeCells count="6">
    <mergeCell ref="B4:G4"/>
    <mergeCell ref="H4:M4"/>
    <mergeCell ref="A1:M1"/>
    <mergeCell ref="A2:M2"/>
    <mergeCell ref="A4:A5"/>
    <mergeCell ref="B37:E3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2017-04-03T13:14:15Z</dcterms:created>
  <dcterms:modified xsi:type="dcterms:W3CDTF">2017-04-03T13:44:14Z</dcterms:modified>
</cp:coreProperties>
</file>