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P1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<sst xmlns="http://schemas.openxmlformats.org/spreadsheetml/2006/main" count="54" uniqueCount="48">
  <si>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MICHIGAN COMMUNITY COLLEGES</t>
  </si>
  <si>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</si>
  <si>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</si>
  <si>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</si>
  <si>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</si>
  <si>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</si>
  <si>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</si>
  <si>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</si>
  <si>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</si>
  <si>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</si>
  <si>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</si>
  <si>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</si>
  <si>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</si>
  <si>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</si>
  <si>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</si>
  <si>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</si>
  <si>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</si>
  <si>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</si>
  <si>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</si>
  <si>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</si>
  <si>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</si>
  <si>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</si>
  <si>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</si>
  <si>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 xml:space="preserve">St. Clair County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</si>
  <si>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</si>
  <si>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</si>
  <si>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</si>
  <si>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</si>
  <si>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</si>
  <si>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</si>
  <si>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</si>
  <si>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LSSU</t>
  </si>
  <si>
    <t>Left Postsecondary</t>
  </si>
  <si>
    <t>Credential</t>
  </si>
  <si>
    <t>Degree</t>
  </si>
  <si>
    <t>Certificate</t>
  </si>
  <si>
    <t>TOTAL</t>
  </si>
  <si>
    <t>EXPECTED LEVEL</t>
  </si>
  <si>
    <t>Met, Exceeded or Within 90% (26.10%) of Expected Level</t>
  </si>
  <si>
    <t>2013-14</t>
  </si>
  <si>
    <t>Not Submitted</t>
  </si>
  <si>
    <t>Errors in Data</t>
  </si>
  <si>
    <t>2014-15</t>
  </si>
  <si>
    <t>Performance Level</t>
  </si>
  <si>
    <t>Community College</t>
  </si>
  <si>
    <t>Met, Exceeded or Within 90% (27.54%) of Expected Level</t>
  </si>
  <si>
    <t>NMU</t>
  </si>
  <si>
    <t>2P1:  CERTFICATE, CREDENTIAL, OR DEGREE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</si>
</sst>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double"/>
      <bottom style="medium"/>
    </border>
    <border>
      <left/>
      <right/>
      <top style="double"/>
      <bottom style="medium"/>
    </border>
    <border>
      <left style="medium"/>
      <right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" fillId="33" borderId="8" applyNumberFormat="0" applyFont="0" applyAlignment="0" applyProtection="0"/>
    <xf numFmtId="0" fontId="1" fillId="33" borderId="8" applyNumberFormat="0" applyFont="0" applyAlignment="0" applyProtection="0"/>
    <xf numFmtId="0" fontId="39" fillId="27" borderId="9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20" fillId="0" borderId="0" xfId="0" applyFont="1" applyAlignment="1">
      <alignment/>
    </xf>
    <xf numFmtId="10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0" fontId="20" fillId="0" borderId="0" xfId="0" applyNumberFormat="1" applyFont="1" applyAlignment="1">
      <alignment/>
    </xf>
    <xf numFmtId="0" fontId="22" fillId="0" borderId="0" xfId="0" applyFont="1" applyAlignment="1">
      <alignment/>
    </xf>
    <xf numFmtId="0" fontId="19" fillId="34" borderId="11" xfId="0" applyFont="1" applyFill="1" applyBorder="1" applyAlignment="1">
      <alignment horizontal="center"/>
    </xf>
    <xf numFmtId="10" fontId="44" fillId="34" borderId="12" xfId="0" applyNumberFormat="1" applyFont="1" applyFill="1" applyBorder="1" applyAlignment="1">
      <alignment/>
    </xf>
    <xf numFmtId="3" fontId="44" fillId="34" borderId="12" xfId="0" applyNumberFormat="1" applyFont="1" applyFill="1" applyBorder="1" applyAlignment="1">
      <alignment/>
    </xf>
    <xf numFmtId="0" fontId="19" fillId="34" borderId="12" xfId="0" applyFont="1" applyFill="1" applyBorder="1" applyAlignment="1">
      <alignment horizontal="center"/>
    </xf>
    <xf numFmtId="10" fontId="19" fillId="34" borderId="12" xfId="0" applyNumberFormat="1" applyFont="1" applyFill="1" applyBorder="1" applyAlignment="1">
      <alignment/>
    </xf>
    <xf numFmtId="3" fontId="21" fillId="34" borderId="12" xfId="0" applyNumberFormat="1" applyFont="1" applyFill="1" applyBorder="1" applyAlignment="1">
      <alignment/>
    </xf>
    <xf numFmtId="0" fontId="21" fillId="34" borderId="13" xfId="0" applyFont="1" applyFill="1" applyBorder="1" applyAlignment="1">
      <alignment/>
    </xf>
    <xf numFmtId="0" fontId="43" fillId="0" borderId="14" xfId="0" applyFont="1" applyBorder="1" applyAlignment="1">
      <alignment/>
    </xf>
    <xf numFmtId="0" fontId="43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4" xfId="0" applyFont="1" applyBorder="1" applyAlignment="1">
      <alignment horizontal="center"/>
    </xf>
    <xf numFmtId="10" fontId="43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10" fontId="21" fillId="0" borderId="0" xfId="0" applyNumberFormat="1" applyFont="1" applyBorder="1" applyAlignment="1">
      <alignment/>
    </xf>
    <xf numFmtId="3" fontId="45" fillId="0" borderId="0" xfId="0" applyNumberFormat="1" applyFont="1" applyBorder="1" applyAlignment="1">
      <alignment horizontal="centerContinuous"/>
    </xf>
    <xf numFmtId="49" fontId="21" fillId="0" borderId="15" xfId="0" applyNumberFormat="1" applyFont="1" applyBorder="1" applyAlignment="1">
      <alignment/>
    </xf>
    <xf numFmtId="0" fontId="21" fillId="0" borderId="14" xfId="0" applyFont="1" applyBorder="1" applyAlignment="1">
      <alignment horizontal="center"/>
    </xf>
    <xf numFmtId="10" fontId="44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0" fontId="19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 horizontal="right"/>
    </xf>
    <xf numFmtId="49" fontId="19" fillId="0" borderId="15" xfId="0" applyNumberFormat="1" applyFont="1" applyBorder="1" applyAlignment="1">
      <alignment/>
    </xf>
    <xf numFmtId="3" fontId="46" fillId="0" borderId="0" xfId="0" applyNumberFormat="1" applyFont="1" applyBorder="1" applyAlignment="1">
      <alignment vertical="top" wrapText="1"/>
    </xf>
    <xf numFmtId="0" fontId="47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45" fillId="0" borderId="0" xfId="0" applyFont="1" applyBorder="1" applyAlignment="1">
      <alignment horizontal="center"/>
    </xf>
    <xf numFmtId="3" fontId="45" fillId="0" borderId="0" xfId="0" applyNumberFormat="1" applyFont="1" applyBorder="1" applyAlignment="1">
      <alignment horizontal="centerContinuous" wrapText="1"/>
    </xf>
    <xf numFmtId="0" fontId="45" fillId="0" borderId="15" xfId="0" applyFont="1" applyBorder="1" applyAlignment="1">
      <alignment horizontal="left"/>
    </xf>
    <xf numFmtId="3" fontId="48" fillId="0" borderId="0" xfId="0" applyNumberFormat="1" applyFont="1" applyBorder="1" applyAlignment="1">
      <alignment vertical="top" wrapText="1"/>
    </xf>
    <xf numFmtId="0" fontId="44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43" fillId="0" borderId="0" xfId="0" applyFont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0" fontId="25" fillId="34" borderId="23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/>
    </xf>
    <xf numFmtId="0" fontId="21" fillId="35" borderId="18" xfId="0" applyFont="1" applyFill="1" applyBorder="1" applyAlignment="1">
      <alignment horizontal="center"/>
    </xf>
    <xf numFmtId="0" fontId="21" fillId="35" borderId="24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6" fillId="35" borderId="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35" borderId="25" xfId="0" applyFont="1" applyFill="1" applyBorder="1" applyAlignment="1">
      <alignment horizontal="center"/>
    </xf>
    <xf numFmtId="0" fontId="26" fillId="35" borderId="26" xfId="0" applyFont="1" applyFill="1" applyBorder="1" applyAlignment="1">
      <alignment horizontal="center"/>
    </xf>
    <xf numFmtId="0" fontId="26" fillId="35" borderId="27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Note 2" xfId="59"/>
    <cellStyle name="Note 3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19.8515625" style="1" customWidth="1"/>
    <col min="2" max="2" width="14.28125" style="1" customWidth="1"/>
    <col min="3" max="3" width="10.28125" style="1" customWidth="1"/>
    <col min="4" max="4" width="11.421875" style="1" customWidth="1"/>
    <col min="5" max="5" width="9.140625" style="1" customWidth="1"/>
    <col min="6" max="6" width="12.57421875" style="1" customWidth="1"/>
    <col min="7" max="7" width="15.57421875" style="1" customWidth="1"/>
    <col min="8" max="8" width="13.8515625" style="1" customWidth="1"/>
    <col min="9" max="9" width="10.8515625" style="1" customWidth="1"/>
    <col min="10" max="10" width="10.7109375" style="1" customWidth="1"/>
    <col min="11" max="11" width="9.140625" style="1" customWidth="1"/>
    <col min="12" max="12" width="12.7109375" style="1" customWidth="1"/>
    <col min="13" max="13" width="15.140625" style="1" customWidth="1"/>
    <col min="14" max="16384" width="9.140625" style="1" customWidth="1"/>
  </cols>
  <sheetData>
    <row r="1" spans="1:13" ht="18">
      <c r="A1" s="66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4"/>
    </row>
    <row r="2" spans="1:13" ht="18">
      <c r="A2" s="63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1"/>
    </row>
    <row r="3" spans="1:13" ht="13.5" thickBot="1">
      <c r="A3" s="60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8"/>
    </row>
    <row r="4" spans="1:13" s="5" customFormat="1" ht="13.5" thickBot="1">
      <c r="A4" s="57" t="s">
        <v>44</v>
      </c>
      <c r="B4" s="56" t="s">
        <v>39</v>
      </c>
      <c r="C4" s="55"/>
      <c r="D4" s="55"/>
      <c r="E4" s="55"/>
      <c r="F4" s="55"/>
      <c r="G4" s="54"/>
      <c r="H4" s="56" t="s">
        <v>42</v>
      </c>
      <c r="I4" s="55"/>
      <c r="J4" s="55"/>
      <c r="K4" s="55"/>
      <c r="L4" s="55"/>
      <c r="M4" s="54"/>
    </row>
    <row r="5" spans="1:13" s="42" customFormat="1" ht="67.5" customHeight="1" thickBot="1">
      <c r="A5" s="53"/>
      <c r="B5" s="49" t="s">
        <v>32</v>
      </c>
      <c r="C5" s="50" t="s">
        <v>35</v>
      </c>
      <c r="D5" s="50" t="s">
        <v>33</v>
      </c>
      <c r="E5" s="50" t="s">
        <v>34</v>
      </c>
      <c r="F5" s="49" t="s">
        <v>43</v>
      </c>
      <c r="G5" s="52" t="s">
        <v>38</v>
      </c>
      <c r="H5" s="49" t="s">
        <v>32</v>
      </c>
      <c r="I5" s="50" t="s">
        <v>35</v>
      </c>
      <c r="J5" s="51" t="s">
        <v>33</v>
      </c>
      <c r="K5" s="50" t="s">
        <v>34</v>
      </c>
      <c r="L5" s="49" t="s">
        <v>43</v>
      </c>
      <c r="M5" s="48" t="s">
        <v>45</v>
      </c>
    </row>
    <row r="6" spans="1:13" s="42" customFormat="1" ht="12.75">
      <c r="A6" s="47"/>
      <c r="B6" s="44"/>
      <c r="C6" s="45"/>
      <c r="D6" s="45"/>
      <c r="E6" s="45"/>
      <c r="F6" s="44"/>
      <c r="G6" s="46"/>
      <c r="H6" s="44"/>
      <c r="I6" s="45"/>
      <c r="J6" s="45"/>
      <c r="K6" s="45"/>
      <c r="L6" s="44"/>
      <c r="M6" s="43"/>
    </row>
    <row r="7" spans="1:13" ht="12.75">
      <c r="A7" s="19" t="s">
        <v>1</v>
      </c>
      <c r="B7" s="33">
        <v>317</v>
      </c>
      <c r="C7" s="33">
        <v>17</v>
      </c>
      <c r="D7" s="33">
        <v>0</v>
      </c>
      <c r="E7" s="33">
        <v>126</v>
      </c>
      <c r="F7" s="30">
        <f>SUM(C7:E7)/B7</f>
        <v>0.45110410094637227</v>
      </c>
      <c r="G7" s="29" t="str">
        <f>IF(F7&gt;25.206%,"YES","NO")</f>
        <v>YES</v>
      </c>
      <c r="H7" s="33">
        <v>304</v>
      </c>
      <c r="I7" s="33">
        <v>18</v>
      </c>
      <c r="J7" s="33">
        <v>0</v>
      </c>
      <c r="K7" s="33">
        <v>139</v>
      </c>
      <c r="L7" s="21">
        <f>SUM(I7:K7)/H7</f>
        <v>0.5164473684210527</v>
      </c>
      <c r="M7" s="20" t="str">
        <f>IF(L7&gt;27.54%,"YES","NO")</f>
        <v>YES</v>
      </c>
    </row>
    <row r="8" spans="1:13" ht="12.75">
      <c r="A8" s="19" t="s">
        <v>2</v>
      </c>
      <c r="B8" s="33">
        <v>577</v>
      </c>
      <c r="C8" s="33">
        <v>20</v>
      </c>
      <c r="D8" s="33">
        <v>0</v>
      </c>
      <c r="E8" s="33">
        <v>214</v>
      </c>
      <c r="F8" s="30">
        <f>SUM(C8:E8)/B8</f>
        <v>0.4055459272097054</v>
      </c>
      <c r="G8" s="29" t="str">
        <f>IF(F8&gt;25.206%,"YES","NO")</f>
        <v>YES</v>
      </c>
      <c r="H8" s="39">
        <v>1013</v>
      </c>
      <c r="I8" s="39">
        <v>49</v>
      </c>
      <c r="J8" s="39">
        <v>0</v>
      </c>
      <c r="K8" s="39">
        <v>171</v>
      </c>
      <c r="L8" s="27">
        <f>SUM(I8:K8)/H8</f>
        <v>0.21717670286278382</v>
      </c>
      <c r="M8" s="26" t="str">
        <f>IF(L8&gt;27.54%,"YES","NO")</f>
        <v>NO</v>
      </c>
    </row>
    <row r="9" spans="1:13" s="5" customFormat="1" ht="12.75">
      <c r="A9" s="41" t="s">
        <v>3</v>
      </c>
      <c r="B9" s="39">
        <v>2890</v>
      </c>
      <c r="C9" s="39">
        <v>45</v>
      </c>
      <c r="D9" s="39">
        <v>10</v>
      </c>
      <c r="E9" s="39">
        <v>570</v>
      </c>
      <c r="F9" s="30">
        <f>SUM(C9:E9)/B9</f>
        <v>0.21626297577854672</v>
      </c>
      <c r="G9" s="22" t="str">
        <f>IF(F9&gt;25.206%,"YES","NO")</f>
        <v>NO</v>
      </c>
      <c r="H9" s="16">
        <v>2727</v>
      </c>
      <c r="I9" s="16">
        <v>40</v>
      </c>
      <c r="J9" s="16">
        <v>30</v>
      </c>
      <c r="K9" s="16">
        <v>693</v>
      </c>
      <c r="L9" s="21">
        <f>SUM(I9:K9)/H9</f>
        <v>0.2797946461312798</v>
      </c>
      <c r="M9" s="20" t="str">
        <f>IF(L9&gt;27.54%,"YES","NO")</f>
        <v>YES</v>
      </c>
    </row>
    <row r="10" spans="1:13" s="5" customFormat="1" ht="12.75">
      <c r="A10" s="41" t="s">
        <v>4</v>
      </c>
      <c r="B10" s="39">
        <v>2738</v>
      </c>
      <c r="C10" s="39">
        <v>91</v>
      </c>
      <c r="D10" s="39">
        <v>0</v>
      </c>
      <c r="E10" s="39">
        <v>485</v>
      </c>
      <c r="F10" s="30">
        <f>SUM(C10:E10)/B10</f>
        <v>0.21037253469685901</v>
      </c>
      <c r="G10" s="22" t="str">
        <f>IF(F10&gt;25.206%,"YES","NO")</f>
        <v>NO</v>
      </c>
      <c r="H10" s="40">
        <v>2587</v>
      </c>
      <c r="I10" s="40">
        <v>73</v>
      </c>
      <c r="J10" s="40">
        <v>0</v>
      </c>
      <c r="K10" s="40">
        <v>475</v>
      </c>
      <c r="L10" s="27">
        <f>SUM(I10:K10)/H10</f>
        <v>0.21182837263239274</v>
      </c>
      <c r="M10" s="26" t="str">
        <f>IF(L10&gt;27.54%,"YES","NO")</f>
        <v>NO</v>
      </c>
    </row>
    <row r="11" spans="1:13" ht="12.75">
      <c r="A11" s="19" t="s">
        <v>5</v>
      </c>
      <c r="B11" s="33">
        <v>71</v>
      </c>
      <c r="C11" s="33">
        <v>13</v>
      </c>
      <c r="D11" s="33">
        <v>0</v>
      </c>
      <c r="E11" s="33">
        <v>37</v>
      </c>
      <c r="F11" s="30">
        <f>SUM(C11:E11)/B11</f>
        <v>0.704225352112676</v>
      </c>
      <c r="G11" s="29" t="str">
        <f>IF(F11&gt;25.206%,"YES","NO")</f>
        <v>YES</v>
      </c>
      <c r="H11" s="33">
        <v>106</v>
      </c>
      <c r="I11" s="33">
        <v>23</v>
      </c>
      <c r="J11" s="33">
        <v>0</v>
      </c>
      <c r="K11" s="33">
        <v>46</v>
      </c>
      <c r="L11" s="21">
        <f>SUM(I11:K11)/H11</f>
        <v>0.6509433962264151</v>
      </c>
      <c r="M11" s="20" t="str">
        <f>IF(L11&gt;27.54%,"YES","NO")</f>
        <v>YES</v>
      </c>
    </row>
    <row r="12" spans="1:13" ht="12.75">
      <c r="A12" s="19" t="s">
        <v>6</v>
      </c>
      <c r="B12" s="33">
        <v>289</v>
      </c>
      <c r="C12" s="33">
        <v>60</v>
      </c>
      <c r="D12" s="33">
        <v>0</v>
      </c>
      <c r="E12" s="33">
        <v>103</v>
      </c>
      <c r="F12" s="30">
        <f>SUM(C12:E12)/B12</f>
        <v>0.5640138408304498</v>
      </c>
      <c r="G12" s="29" t="str">
        <f>IF(F12&gt;25.206%,"YES","NO")</f>
        <v>YES</v>
      </c>
      <c r="H12" s="33">
        <v>242</v>
      </c>
      <c r="I12" s="33">
        <v>47</v>
      </c>
      <c r="J12" s="33">
        <v>0</v>
      </c>
      <c r="K12" s="33">
        <v>89</v>
      </c>
      <c r="L12" s="21">
        <f>SUM(I12:K12)/H12</f>
        <v>0.5619834710743802</v>
      </c>
      <c r="M12" s="20" t="str">
        <f>IF(L12&gt;27.54%,"YES","NO")</f>
        <v>YES</v>
      </c>
    </row>
    <row r="13" spans="1:13" ht="12.75">
      <c r="A13" s="19" t="s">
        <v>7</v>
      </c>
      <c r="B13" s="33">
        <v>1454</v>
      </c>
      <c r="C13" s="33">
        <v>59</v>
      </c>
      <c r="D13" s="33">
        <v>0</v>
      </c>
      <c r="E13" s="33">
        <v>443</v>
      </c>
      <c r="F13" s="30">
        <f>SUM(C13:E13)/B13</f>
        <v>0.3452544704264099</v>
      </c>
      <c r="G13" s="29" t="str">
        <f>IF(F13&gt;25.206%,"YES","NO")</f>
        <v>YES</v>
      </c>
      <c r="H13" s="33">
        <v>1415</v>
      </c>
      <c r="I13" s="33">
        <v>88</v>
      </c>
      <c r="J13" s="33">
        <v>0</v>
      </c>
      <c r="K13" s="33">
        <v>474</v>
      </c>
      <c r="L13" s="21">
        <f>SUM(I13:K13)/H13</f>
        <v>0.3971731448763251</v>
      </c>
      <c r="M13" s="20" t="str">
        <f>IF(L13&gt;27.54%,"YES","NO")</f>
        <v>YES</v>
      </c>
    </row>
    <row r="14" spans="1:13" ht="12.75">
      <c r="A14" s="19" t="s">
        <v>8</v>
      </c>
      <c r="B14" s="33">
        <v>1925</v>
      </c>
      <c r="C14" s="33">
        <v>22</v>
      </c>
      <c r="D14" s="33">
        <v>0</v>
      </c>
      <c r="E14" s="33">
        <v>511</v>
      </c>
      <c r="F14" s="30">
        <f>SUM(C14:E14)/B14</f>
        <v>0.2768831168831169</v>
      </c>
      <c r="G14" s="29" t="str">
        <f>IF(F14&gt;25.206%,"YES","NO")</f>
        <v>YES</v>
      </c>
      <c r="H14" s="39">
        <v>2536</v>
      </c>
      <c r="I14" s="39">
        <v>93</v>
      </c>
      <c r="J14" s="39">
        <v>0</v>
      </c>
      <c r="K14" s="39">
        <v>522</v>
      </c>
      <c r="L14" s="27">
        <f>SUM(I14:K14)/H14</f>
        <v>0.24250788643533122</v>
      </c>
      <c r="M14" s="26" t="str">
        <f>IF(L14&gt;27.54%,"YES","NO")</f>
        <v>NO</v>
      </c>
    </row>
    <row r="15" spans="1:13" s="5" customFormat="1" ht="12.75">
      <c r="A15" s="41" t="s">
        <v>9</v>
      </c>
      <c r="B15" s="39">
        <v>1202</v>
      </c>
      <c r="C15" s="39">
        <v>22</v>
      </c>
      <c r="D15" s="39">
        <v>0</v>
      </c>
      <c r="E15" s="39">
        <v>265</v>
      </c>
      <c r="F15" s="30">
        <f>SUM(C15:E15)/B15</f>
        <v>0.23876871880199668</v>
      </c>
      <c r="G15" s="22" t="str">
        <f>IF(F15&gt;25.206%,"YES","NO")</f>
        <v>NO</v>
      </c>
      <c r="H15" s="16">
        <v>1168</v>
      </c>
      <c r="I15" s="16">
        <v>26</v>
      </c>
      <c r="J15" s="16">
        <v>57</v>
      </c>
      <c r="K15" s="16">
        <v>253</v>
      </c>
      <c r="L15" s="21">
        <f>SUM(I15:K15)/H15</f>
        <v>0.2876712328767123</v>
      </c>
      <c r="M15" s="20" t="str">
        <f>IF(L15&gt;27.54%,"YES","NO")</f>
        <v>YES</v>
      </c>
    </row>
    <row r="16" spans="1:13" ht="12.75">
      <c r="A16" s="19" t="s">
        <v>10</v>
      </c>
      <c r="B16" s="33">
        <v>1380</v>
      </c>
      <c r="C16" s="33">
        <v>107</v>
      </c>
      <c r="D16" s="33">
        <v>8</v>
      </c>
      <c r="E16" s="33">
        <v>364</v>
      </c>
      <c r="F16" s="30">
        <f>SUM(C16:E16)/B16</f>
        <v>0.3471014492753623</v>
      </c>
      <c r="G16" s="29" t="str">
        <f>IF(F16&gt;25.206%,"YES","NO")</f>
        <v>YES</v>
      </c>
      <c r="H16" s="33">
        <v>1253</v>
      </c>
      <c r="I16" s="33">
        <v>77</v>
      </c>
      <c r="J16" s="33">
        <v>15</v>
      </c>
      <c r="K16" s="33">
        <v>353</v>
      </c>
      <c r="L16" s="21">
        <f>SUM(I16:K16)/H16</f>
        <v>0.35514764565043894</v>
      </c>
      <c r="M16" s="20" t="str">
        <f>IF(L16&gt;27.54%,"YES","NO")</f>
        <v>YES</v>
      </c>
    </row>
    <row r="17" spans="1:13" ht="12.75">
      <c r="A17" s="19" t="s">
        <v>11</v>
      </c>
      <c r="B17" s="33">
        <v>1302</v>
      </c>
      <c r="C17" s="33">
        <v>74</v>
      </c>
      <c r="D17" s="33">
        <v>0</v>
      </c>
      <c r="E17" s="33">
        <v>278</v>
      </c>
      <c r="F17" s="30">
        <f>SUM(C17:E17)/B17</f>
        <v>0.27035330261136714</v>
      </c>
      <c r="G17" s="29" t="str">
        <f>IF(F17&gt;25.206%,"YES","NO")</f>
        <v>YES</v>
      </c>
      <c r="H17" s="39">
        <v>1794</v>
      </c>
      <c r="I17" s="39">
        <v>168</v>
      </c>
      <c r="J17" s="39">
        <v>0</v>
      </c>
      <c r="K17" s="39">
        <v>318</v>
      </c>
      <c r="L17" s="27">
        <f>SUM(I17:K17)/H17</f>
        <v>0.2709030100334448</v>
      </c>
      <c r="M17" s="26" t="str">
        <f>IF(L17&gt;27.54%,"YES","NO")</f>
        <v>NO</v>
      </c>
    </row>
    <row r="18" spans="1:13" ht="12.75">
      <c r="A18" s="19" t="s">
        <v>12</v>
      </c>
      <c r="B18" s="33">
        <v>332</v>
      </c>
      <c r="C18" s="33">
        <v>95</v>
      </c>
      <c r="D18" s="33">
        <v>0</v>
      </c>
      <c r="E18" s="33">
        <v>119</v>
      </c>
      <c r="F18" s="30">
        <f>SUM(C18:E18)/B18</f>
        <v>0.6445783132530121</v>
      </c>
      <c r="G18" s="29" t="str">
        <f>IF(F18&gt;25.206%,"YES","NO")</f>
        <v>YES</v>
      </c>
      <c r="H18" s="33">
        <v>262</v>
      </c>
      <c r="I18" s="33">
        <v>45</v>
      </c>
      <c r="J18" s="33">
        <v>0</v>
      </c>
      <c r="K18" s="33">
        <v>113</v>
      </c>
      <c r="L18" s="21">
        <f>SUM(I18:K18)/H18</f>
        <v>0.6030534351145038</v>
      </c>
      <c r="M18" s="20" t="str">
        <f>IF(L18&gt;27.54%,"YES","NO")</f>
        <v>YES</v>
      </c>
    </row>
    <row r="19" spans="1:13" ht="12.75">
      <c r="A19" s="19" t="s">
        <v>13</v>
      </c>
      <c r="B19" s="33">
        <v>661</v>
      </c>
      <c r="C19" s="33">
        <v>18</v>
      </c>
      <c r="D19" s="33">
        <v>5</v>
      </c>
      <c r="E19" s="33">
        <v>152</v>
      </c>
      <c r="F19" s="30">
        <f>SUM(C19:E19)/B19</f>
        <v>0.264750378214826</v>
      </c>
      <c r="G19" s="29" t="str">
        <f>IF(F19&gt;25.206%,"YES","NO")</f>
        <v>YES</v>
      </c>
      <c r="H19" s="39">
        <v>526</v>
      </c>
      <c r="I19" s="39">
        <v>6</v>
      </c>
      <c r="J19" s="39">
        <v>4</v>
      </c>
      <c r="K19" s="39">
        <v>134</v>
      </c>
      <c r="L19" s="27">
        <f>SUM(I19:K19)/H19</f>
        <v>0.2737642585551331</v>
      </c>
      <c r="M19" s="26" t="str">
        <f>IF(L19&gt;27.54%,"YES","NO")</f>
        <v>NO</v>
      </c>
    </row>
    <row r="20" spans="1:13" ht="12.75">
      <c r="A20" s="19" t="s">
        <v>14</v>
      </c>
      <c r="B20" s="33">
        <v>2729</v>
      </c>
      <c r="C20" s="33">
        <v>357</v>
      </c>
      <c r="D20" s="33">
        <v>0</v>
      </c>
      <c r="E20" s="33">
        <v>516</v>
      </c>
      <c r="F20" s="30">
        <f>SUM(C20:E20)/B20</f>
        <v>0.3198973983144009</v>
      </c>
      <c r="G20" s="29" t="str">
        <f>IF(F20&gt;25.206%,"YES","NO")</f>
        <v>YES</v>
      </c>
      <c r="H20" s="33">
        <v>2670</v>
      </c>
      <c r="I20" s="33">
        <v>366</v>
      </c>
      <c r="J20" s="33">
        <v>0</v>
      </c>
      <c r="K20" s="33">
        <v>527</v>
      </c>
      <c r="L20" s="21">
        <f>SUM(I20:K20)/H20</f>
        <v>0.3344569288389513</v>
      </c>
      <c r="M20" s="20" t="str">
        <f>IF(L20&gt;27.54%,"YES","NO")</f>
        <v>YES</v>
      </c>
    </row>
    <row r="21" spans="1:13" ht="12.75">
      <c r="A21" s="19" t="s">
        <v>15</v>
      </c>
      <c r="B21" s="33">
        <v>1889</v>
      </c>
      <c r="C21" s="33">
        <v>49</v>
      </c>
      <c r="D21" s="33">
        <v>0</v>
      </c>
      <c r="E21" s="33">
        <v>827</v>
      </c>
      <c r="F21" s="30">
        <f>SUM(C21:E21)/B21</f>
        <v>0.4637374272101641</v>
      </c>
      <c r="G21" s="29" t="str">
        <f>IF(F21&gt;25.206%,"YES","NO")</f>
        <v>YES</v>
      </c>
      <c r="H21" s="33">
        <v>2126</v>
      </c>
      <c r="I21" s="33">
        <v>41</v>
      </c>
      <c r="J21" s="33">
        <v>0</v>
      </c>
      <c r="K21" s="33">
        <v>624</v>
      </c>
      <c r="L21" s="21">
        <f>SUM(I21:K21)/H21</f>
        <v>0.312793979303857</v>
      </c>
      <c r="M21" s="20" t="str">
        <f>IF(L21&gt;27.54%,"YES","NO")</f>
        <v>YES</v>
      </c>
    </row>
    <row r="22" spans="1:13" ht="12.75">
      <c r="A22" s="19" t="s">
        <v>16</v>
      </c>
      <c r="B22" s="33">
        <v>475</v>
      </c>
      <c r="C22" s="33">
        <v>23</v>
      </c>
      <c r="D22" s="33">
        <v>29</v>
      </c>
      <c r="E22" s="33">
        <v>132</v>
      </c>
      <c r="F22" s="30">
        <f>SUM(C22:E22)/B22</f>
        <v>0.3873684210526316</v>
      </c>
      <c r="G22" s="29" t="str">
        <f>IF(F22&gt;25.206%,"YES","NO")</f>
        <v>YES</v>
      </c>
      <c r="H22" s="33">
        <v>568</v>
      </c>
      <c r="I22" s="33">
        <v>24</v>
      </c>
      <c r="J22" s="33">
        <v>31</v>
      </c>
      <c r="K22" s="33">
        <v>200</v>
      </c>
      <c r="L22" s="21">
        <f>SUM(I22:K22)/H22</f>
        <v>0.448943661971831</v>
      </c>
      <c r="M22" s="20" t="str">
        <f>IF(L22&gt;27.54%,"YES","NO")</f>
        <v>YES</v>
      </c>
    </row>
    <row r="23" spans="1:13" ht="12.75">
      <c r="A23" s="19" t="s">
        <v>17</v>
      </c>
      <c r="B23" s="33">
        <v>504</v>
      </c>
      <c r="C23" s="33">
        <v>15</v>
      </c>
      <c r="D23" s="33">
        <v>0</v>
      </c>
      <c r="E23" s="33">
        <v>177</v>
      </c>
      <c r="F23" s="30">
        <f>SUM(C23:E23)/B23</f>
        <v>0.38095238095238093</v>
      </c>
      <c r="G23" s="29" t="str">
        <f>IF(F23&gt;25.206%,"YES","NO")</f>
        <v>YES</v>
      </c>
      <c r="H23" s="33">
        <v>553</v>
      </c>
      <c r="I23" s="33">
        <v>21</v>
      </c>
      <c r="J23" s="33">
        <v>0</v>
      </c>
      <c r="K23" s="33">
        <v>181</v>
      </c>
      <c r="L23" s="21">
        <f>SUM(I23:K23)/H23</f>
        <v>0.36528028933092227</v>
      </c>
      <c r="M23" s="20" t="str">
        <f>IF(L23&gt;27.54%,"YES","NO")</f>
        <v>YES</v>
      </c>
    </row>
    <row r="24" spans="1:13" ht="12.75">
      <c r="A24" s="19" t="s">
        <v>18</v>
      </c>
      <c r="B24" s="33">
        <v>296</v>
      </c>
      <c r="C24" s="33">
        <v>33</v>
      </c>
      <c r="D24" s="33">
        <v>7</v>
      </c>
      <c r="E24" s="33">
        <v>57</v>
      </c>
      <c r="F24" s="30">
        <f>SUM(C24:E24)/B24</f>
        <v>0.3277027027027027</v>
      </c>
      <c r="G24" s="29" t="str">
        <f>IF(F24&gt;25.206%,"YES","NO")</f>
        <v>YES</v>
      </c>
      <c r="H24" s="39">
        <v>533</v>
      </c>
      <c r="I24" s="39">
        <v>33</v>
      </c>
      <c r="J24" s="39">
        <v>0</v>
      </c>
      <c r="K24" s="39">
        <v>73</v>
      </c>
      <c r="L24" s="27">
        <f>SUM(I24:K24)/H24</f>
        <v>0.19887429643527205</v>
      </c>
      <c r="M24" s="26" t="str">
        <f>IF(L24&gt;27.54%,"YES","NO")</f>
        <v>NO</v>
      </c>
    </row>
    <row r="25" spans="1:13" s="5" customFormat="1" ht="12.75">
      <c r="A25" s="41" t="s">
        <v>19</v>
      </c>
      <c r="B25" s="39">
        <v>801</v>
      </c>
      <c r="C25" s="39">
        <v>20</v>
      </c>
      <c r="D25" s="39">
        <v>33</v>
      </c>
      <c r="E25" s="39">
        <v>132</v>
      </c>
      <c r="F25" s="30">
        <f>SUM(C25:E25)/B25</f>
        <v>0.23096129837702872</v>
      </c>
      <c r="G25" s="22" t="str">
        <f>IF(F25&gt;25.206%,"YES","NO")</f>
        <v>NO</v>
      </c>
      <c r="H25" s="16">
        <v>188</v>
      </c>
      <c r="I25" s="16">
        <v>2</v>
      </c>
      <c r="J25" s="16">
        <v>1</v>
      </c>
      <c r="K25" s="16">
        <v>68</v>
      </c>
      <c r="L25" s="21">
        <f>SUM(I25:K25)/H25</f>
        <v>0.3776595744680851</v>
      </c>
      <c r="M25" s="20" t="str">
        <f>IF(L25&gt;27.54%,"YES","NO")</f>
        <v>YES</v>
      </c>
    </row>
    <row r="26" spans="1:13" s="5" customFormat="1" ht="12.75">
      <c r="A26" s="41" t="s">
        <v>20</v>
      </c>
      <c r="B26" s="39">
        <v>326</v>
      </c>
      <c r="C26" s="39">
        <v>12</v>
      </c>
      <c r="D26" s="39">
        <v>15</v>
      </c>
      <c r="E26" s="39">
        <v>37</v>
      </c>
      <c r="F26" s="30">
        <f>SUM(C26:E26)/B26</f>
        <v>0.19631901840490798</v>
      </c>
      <c r="G26" s="22" t="str">
        <f>IF(F26&gt;25.206%,"YES","NO")</f>
        <v>NO</v>
      </c>
      <c r="H26" s="40">
        <v>368</v>
      </c>
      <c r="I26" s="40">
        <v>22</v>
      </c>
      <c r="J26" s="40">
        <v>0</v>
      </c>
      <c r="K26" s="40">
        <v>69</v>
      </c>
      <c r="L26" s="27">
        <f>SUM(I26:K26)/H26</f>
        <v>0.24728260869565216</v>
      </c>
      <c r="M26" s="26" t="str">
        <f>IF(L26&gt;27.54%,"YES","NO")</f>
        <v>NO</v>
      </c>
    </row>
    <row r="27" spans="1:13" s="5" customFormat="1" ht="12.75">
      <c r="A27" s="41" t="s">
        <v>21</v>
      </c>
      <c r="B27" s="39">
        <v>1082</v>
      </c>
      <c r="C27" s="39">
        <v>46</v>
      </c>
      <c r="D27" s="39">
        <v>0</v>
      </c>
      <c r="E27" s="39">
        <v>226</v>
      </c>
      <c r="F27" s="30">
        <f>SUM(C27:E27)/B27</f>
        <v>0.2513863216266174</v>
      </c>
      <c r="G27" s="22" t="str">
        <f>IF(F27&gt;25.206%,"YES","NO")</f>
        <v>NO</v>
      </c>
      <c r="H27" s="16">
        <v>980</v>
      </c>
      <c r="I27" s="16">
        <v>62</v>
      </c>
      <c r="J27" s="16">
        <v>0</v>
      </c>
      <c r="K27" s="16">
        <v>256</v>
      </c>
      <c r="L27" s="21">
        <f>SUM(I27:K27)/H27</f>
        <v>0.32448979591836735</v>
      </c>
      <c r="M27" s="20" t="str">
        <f>IF(L27&gt;27.54%,"YES","NO")</f>
        <v>YES</v>
      </c>
    </row>
    <row r="28" spans="1:13" s="5" customFormat="1" ht="12.75">
      <c r="A28" s="41" t="s">
        <v>22</v>
      </c>
      <c r="B28" s="39">
        <v>2602</v>
      </c>
      <c r="C28" s="39">
        <v>73</v>
      </c>
      <c r="D28" s="39">
        <v>85</v>
      </c>
      <c r="E28" s="39">
        <v>346</v>
      </c>
      <c r="F28" s="30">
        <f>SUM(C28:E28)/B28</f>
        <v>0.19369715603382015</v>
      </c>
      <c r="G28" s="22" t="str">
        <f>IF(F28&gt;25.206%,"YES","NO")</f>
        <v>NO</v>
      </c>
      <c r="H28" s="40">
        <v>2929</v>
      </c>
      <c r="I28" s="40">
        <v>26</v>
      </c>
      <c r="J28" s="40">
        <v>81</v>
      </c>
      <c r="K28" s="40">
        <v>421</v>
      </c>
      <c r="L28" s="27">
        <f>SUM(I28:K28)/H28</f>
        <v>0.1802663024923182</v>
      </c>
      <c r="M28" s="26" t="str">
        <f>IF(L28&gt;27.54%,"YES","NO")</f>
        <v>NO</v>
      </c>
    </row>
    <row r="29" spans="1:13" ht="12.75">
      <c r="A29" s="19" t="s">
        <v>23</v>
      </c>
      <c r="B29" s="33">
        <v>606</v>
      </c>
      <c r="C29" s="33">
        <v>45</v>
      </c>
      <c r="D29" s="33">
        <v>0</v>
      </c>
      <c r="E29" s="33">
        <v>221</v>
      </c>
      <c r="F29" s="30">
        <f>SUM(C29:E29)/B29</f>
        <v>0.4389438943894389</v>
      </c>
      <c r="G29" s="29" t="str">
        <f>IF(F29&gt;25.206%,"YES","NO")</f>
        <v>YES</v>
      </c>
      <c r="H29" s="33">
        <v>568</v>
      </c>
      <c r="I29" s="33">
        <v>25</v>
      </c>
      <c r="J29" s="33">
        <v>0</v>
      </c>
      <c r="K29" s="33">
        <v>234</v>
      </c>
      <c r="L29" s="21">
        <f>SUM(I29:K29)/H29</f>
        <v>0.45598591549295775</v>
      </c>
      <c r="M29" s="20" t="str">
        <f>IF(L29&gt;27.54%,"YES","NO")</f>
        <v>YES</v>
      </c>
    </row>
    <row r="30" spans="1:13" ht="12.75">
      <c r="A30" s="19" t="s">
        <v>24</v>
      </c>
      <c r="B30" s="33">
        <v>1372</v>
      </c>
      <c r="C30" s="33">
        <v>82</v>
      </c>
      <c r="D30" s="33">
        <v>0</v>
      </c>
      <c r="E30" s="33">
        <v>437</v>
      </c>
      <c r="F30" s="30">
        <f>SUM(C30:E30)/B30</f>
        <v>0.3782798833819242</v>
      </c>
      <c r="G30" s="29" t="str">
        <f>IF(F30&gt;25.206%,"YES","NO")</f>
        <v>YES</v>
      </c>
      <c r="H30" s="33">
        <v>1391</v>
      </c>
      <c r="I30" s="33">
        <v>87</v>
      </c>
      <c r="J30" s="33">
        <v>0</v>
      </c>
      <c r="K30" s="33">
        <v>424</v>
      </c>
      <c r="L30" s="21">
        <f>SUM(I30:K30)/H30</f>
        <v>0.36736161035226456</v>
      </c>
      <c r="M30" s="20" t="str">
        <f>IF(L30&gt;27.54%,"YES","NO")</f>
        <v>YES</v>
      </c>
    </row>
    <row r="31" spans="1:13" ht="12.75">
      <c r="A31" s="19" t="s">
        <v>25</v>
      </c>
      <c r="B31" s="33">
        <v>409</v>
      </c>
      <c r="C31" s="33">
        <v>22</v>
      </c>
      <c r="D31" s="33">
        <v>0</v>
      </c>
      <c r="E31" s="33">
        <v>147</v>
      </c>
      <c r="F31" s="30">
        <f>SUM(C31:E31)/B31</f>
        <v>0.4132029339853301</v>
      </c>
      <c r="G31" s="29" t="str">
        <f>IF(F31&gt;25.206%,"YES","NO")</f>
        <v>YES</v>
      </c>
      <c r="H31" s="33">
        <v>344</v>
      </c>
      <c r="I31" s="33">
        <v>5</v>
      </c>
      <c r="J31" s="33">
        <v>0</v>
      </c>
      <c r="K31" s="33">
        <v>136</v>
      </c>
      <c r="L31" s="21">
        <f>SUM(I31:K31)/H31</f>
        <v>0.40988372093023256</v>
      </c>
      <c r="M31" s="20" t="str">
        <f>IF(L31&gt;27.54%,"YES","NO")</f>
        <v>YES</v>
      </c>
    </row>
    <row r="32" spans="1:13" s="5" customFormat="1" ht="12.75">
      <c r="A32" s="41" t="s">
        <v>26</v>
      </c>
      <c r="B32" s="39">
        <v>2446</v>
      </c>
      <c r="C32" s="39">
        <v>285</v>
      </c>
      <c r="D32" s="39">
        <v>0</v>
      </c>
      <c r="E32" s="39">
        <v>304</v>
      </c>
      <c r="F32" s="30">
        <f>SUM(C32:E32)/B32</f>
        <v>0.24080130825838103</v>
      </c>
      <c r="G32" s="22" t="str">
        <f>IF(F32&gt;25.206%,"YES","NO")</f>
        <v>NO</v>
      </c>
      <c r="H32" s="40">
        <v>2892</v>
      </c>
      <c r="I32" s="40">
        <v>238</v>
      </c>
      <c r="J32" s="40">
        <v>48</v>
      </c>
      <c r="K32" s="40">
        <v>295</v>
      </c>
      <c r="L32" s="27">
        <f>SUM(I32:K32)/H32</f>
        <v>0.2008990318118949</v>
      </c>
      <c r="M32" s="26" t="str">
        <f>IF(L32&gt;27.54%,"YES","NO")</f>
        <v>NO</v>
      </c>
    </row>
    <row r="33" spans="1:13" ht="12.75">
      <c r="A33" s="19" t="s">
        <v>27</v>
      </c>
      <c r="B33" s="33">
        <v>3177</v>
      </c>
      <c r="C33" s="33">
        <v>945</v>
      </c>
      <c r="D33" s="33">
        <v>99</v>
      </c>
      <c r="E33" s="33">
        <v>364</v>
      </c>
      <c r="F33" s="30">
        <f>SUM(C33:E33)/B33</f>
        <v>0.4431853950267548</v>
      </c>
      <c r="G33" s="29" t="str">
        <f>IF(F33&gt;25.206%,"YES","NO")</f>
        <v>YES</v>
      </c>
      <c r="H33" s="33">
        <v>2564</v>
      </c>
      <c r="I33" s="33">
        <v>246</v>
      </c>
      <c r="J33" s="33">
        <v>81</v>
      </c>
      <c r="K33" s="33">
        <v>443</v>
      </c>
      <c r="L33" s="21">
        <f>SUM(I33:K33)/H33</f>
        <v>0.3003120124804992</v>
      </c>
      <c r="M33" s="20" t="str">
        <f>IF(L33&gt;27.54%,"YES","NO")</f>
        <v>YES</v>
      </c>
    </row>
    <row r="34" spans="1:13" ht="12.75">
      <c r="A34" s="19" t="s">
        <v>28</v>
      </c>
      <c r="B34" s="33">
        <v>219</v>
      </c>
      <c r="C34" s="33">
        <v>12</v>
      </c>
      <c r="D34" s="33">
        <v>2</v>
      </c>
      <c r="E34" s="33">
        <v>81</v>
      </c>
      <c r="F34" s="30">
        <f>SUM(C34:E34)/B34</f>
        <v>0.4337899543378995</v>
      </c>
      <c r="G34" s="29" t="str">
        <f>IF(F34&gt;25.206%,"YES","NO")</f>
        <v>YES</v>
      </c>
      <c r="H34" s="39">
        <v>390</v>
      </c>
      <c r="I34" s="39">
        <v>13</v>
      </c>
      <c r="J34" s="39">
        <v>0</v>
      </c>
      <c r="K34" s="39">
        <v>82</v>
      </c>
      <c r="L34" s="27">
        <f>SUM(I34:K34)/H34</f>
        <v>0.24358974358974358</v>
      </c>
      <c r="M34" s="26" t="str">
        <f>IF(L34&gt;27.54%,"YES","NO")</f>
        <v>NO</v>
      </c>
    </row>
    <row r="35" spans="1:13" s="34" customFormat="1" ht="12.75">
      <c r="A35" s="38" t="s">
        <v>29</v>
      </c>
      <c r="B35" s="37" t="s">
        <v>41</v>
      </c>
      <c r="C35" s="37"/>
      <c r="D35" s="37"/>
      <c r="E35" s="37"/>
      <c r="F35" s="23">
        <v>0</v>
      </c>
      <c r="G35" s="36" t="str">
        <f>IF(F35&gt;25.206%,"YES","NO")</f>
        <v>NO</v>
      </c>
      <c r="H35" s="35">
        <v>137</v>
      </c>
      <c r="I35" s="35">
        <v>19</v>
      </c>
      <c r="J35" s="35">
        <v>0</v>
      </c>
      <c r="K35" s="35">
        <v>40</v>
      </c>
      <c r="L35" s="21">
        <f>SUM(I35:K35)/H35</f>
        <v>0.4306569343065693</v>
      </c>
      <c r="M35" s="20" t="str">
        <f>IF(L35&gt;27.54%,"YES","NO")</f>
        <v>YES</v>
      </c>
    </row>
    <row r="36" spans="1:13" ht="12.75">
      <c r="A36" s="19" t="s">
        <v>30</v>
      </c>
      <c r="B36" s="33">
        <v>208</v>
      </c>
      <c r="C36" s="33">
        <v>0</v>
      </c>
      <c r="D36" s="33">
        <v>0</v>
      </c>
      <c r="E36" s="33">
        <v>78</v>
      </c>
      <c r="F36" s="30">
        <f>SUM(C36:E36)/B36</f>
        <v>0.375</v>
      </c>
      <c r="G36" s="29" t="str">
        <f>IF(F36&gt;25.206%,"YES","NO")</f>
        <v>YES</v>
      </c>
      <c r="H36" s="33">
        <v>313</v>
      </c>
      <c r="I36" s="33">
        <v>0</v>
      </c>
      <c r="J36" s="33">
        <v>0</v>
      </c>
      <c r="K36" s="33">
        <v>119</v>
      </c>
      <c r="L36" s="21">
        <f>SUM(I36:K36)/H36</f>
        <v>0.3801916932907348</v>
      </c>
      <c r="M36" s="20" t="str">
        <f>IF(L36&gt;27.54%,"YES","NO")</f>
        <v>YES</v>
      </c>
    </row>
    <row r="37" spans="1:13" ht="12.75">
      <c r="A37" s="32" t="s">
        <v>46</v>
      </c>
      <c r="B37" s="31">
        <v>243</v>
      </c>
      <c r="C37" s="31">
        <v>97</v>
      </c>
      <c r="D37" s="31">
        <v>0</v>
      </c>
      <c r="E37" s="31">
        <v>146</v>
      </c>
      <c r="F37" s="30">
        <f>SUM(C37:E37)/B37</f>
        <v>1</v>
      </c>
      <c r="G37" s="29" t="str">
        <f>IF(F37&gt;25.206%,"YES","NO")</f>
        <v>YES</v>
      </c>
      <c r="H37" s="28" t="s">
        <v>40</v>
      </c>
      <c r="I37" s="28"/>
      <c r="J37" s="28"/>
      <c r="K37" s="28"/>
      <c r="L37" s="27">
        <v>0</v>
      </c>
      <c r="M37" s="26" t="str">
        <f>IF(L37&gt;27.54%,"YES","NO")</f>
        <v>NO</v>
      </c>
    </row>
    <row r="38" spans="1:13" ht="12.75">
      <c r="A38" s="25" t="s">
        <v>31</v>
      </c>
      <c r="B38" s="24" t="s">
        <v>40</v>
      </c>
      <c r="C38" s="24"/>
      <c r="D38" s="24"/>
      <c r="E38" s="24"/>
      <c r="F38" s="23">
        <v>0</v>
      </c>
      <c r="G38" s="22" t="str">
        <f>IF(F38&gt;25.206%,"YES","NO")</f>
        <v>NO</v>
      </c>
      <c r="H38" s="16">
        <v>177</v>
      </c>
      <c r="I38" s="16">
        <v>0</v>
      </c>
      <c r="J38" s="16">
        <v>0</v>
      </c>
      <c r="K38" s="16">
        <v>99</v>
      </c>
      <c r="L38" s="21">
        <f>SUM(I38:K38)/H38</f>
        <v>0.559322033898305</v>
      </c>
      <c r="M38" s="20" t="str">
        <f>IF(L38&gt;27.54%,"YES","NO")</f>
        <v>YES</v>
      </c>
    </row>
    <row r="39" spans="1:13" ht="13.5" thickBot="1">
      <c r="A39" s="19"/>
      <c r="B39" s="16"/>
      <c r="C39" s="16"/>
      <c r="D39" s="16"/>
      <c r="E39" s="16"/>
      <c r="F39" s="16"/>
      <c r="G39" s="18"/>
      <c r="H39" s="17"/>
      <c r="I39" s="17"/>
      <c r="J39" s="17"/>
      <c r="K39" s="17"/>
      <c r="L39" s="16"/>
      <c r="M39" s="15"/>
    </row>
    <row r="40" spans="1:13" ht="14.25" thickBot="1" thickTop="1">
      <c r="A40" s="14" t="s">
        <v>36</v>
      </c>
      <c r="B40" s="13">
        <f>SUM(B1:B38)</f>
        <v>34522</v>
      </c>
      <c r="C40" s="13">
        <f>SUM(C1:C38)</f>
        <v>2759</v>
      </c>
      <c r="D40" s="13">
        <f>SUM(D1:D38)</f>
        <v>293</v>
      </c>
      <c r="E40" s="13">
        <f>SUM(E1:E38)</f>
        <v>7895</v>
      </c>
      <c r="F40" s="12">
        <f>SUM(C40:E40)/B40</f>
        <v>0.3171021377672209</v>
      </c>
      <c r="G40" s="11" t="str">
        <f>IF(F40&gt;25.206%,"YES","NO")</f>
        <v>YES</v>
      </c>
      <c r="H40" s="10">
        <f>SUM(H7:H38)</f>
        <v>35624</v>
      </c>
      <c r="I40" s="10">
        <f>SUM(I7:I38)</f>
        <v>1983</v>
      </c>
      <c r="J40" s="10">
        <f>SUM(J7:J38)</f>
        <v>348</v>
      </c>
      <c r="K40" s="10">
        <f>SUM(K7:K38)</f>
        <v>8071</v>
      </c>
      <c r="L40" s="9">
        <f>SUM(I40:K40)/H40</f>
        <v>0.29199416123961375</v>
      </c>
      <c r="M40" s="8" t="str">
        <f>IF(L40&gt;27%,"YES","NO")</f>
        <v>YES</v>
      </c>
    </row>
    <row r="41" spans="1:12" s="3" customFormat="1" ht="12.75">
      <c r="A41" s="7" t="s">
        <v>37</v>
      </c>
      <c r="F41" s="6">
        <v>0.29</v>
      </c>
      <c r="H41" s="5"/>
      <c r="I41" s="5"/>
      <c r="J41" s="5"/>
      <c r="K41" s="5"/>
      <c r="L41" s="4">
        <v>0.306</v>
      </c>
    </row>
    <row r="43" ht="12.75">
      <c r="G43" s="2"/>
    </row>
  </sheetData>
  <sheetProtection/>
  <mergeCells count="6">
    <mergeCell ref="B4:G4"/>
    <mergeCell ref="H4:M4"/>
    <mergeCell ref="A1:M1"/>
    <mergeCell ref="A2:M2"/>
    <mergeCell ref="H37:K37"/>
    <mergeCell ref="A4:A5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 Rhonda</dc:creator>
  <cp:keywords/>
  <dc:description/>
  <cp:lastModifiedBy>Simmons, Kelly (WDA)</cp:lastModifiedBy>
  <cp:lastPrinted>2011-11-29T16:15:45Z</cp:lastPrinted>
  <dcterms:created xsi:type="dcterms:W3CDTF">2011-11-07T15:11:42Z</dcterms:created>
  <dcterms:modified xsi:type="dcterms:W3CDTF">2016-04-01T20:03:45Z</dcterms:modified>
  <cp:category/>
  <cp:version/>
  <cp:contentType/>
  <cp:contentStatus/>
</cp:coreProperties>
</file>