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definedNames>
    <definedName name="_xlnm.Print_Area" localSheetId="0">'A'!$A$1:$J$49</definedName>
  </definedNames>
  <calcPr fullCalcOnLoad="1"/>
</workbook>
</file>

<file path=xl/sharedStrings.xml><?xml version="1.0" encoding="utf-8"?>
<sst xmlns="http://schemas.openxmlformats.org/spreadsheetml/2006/main" count="58" uniqueCount="49">
  <si>
    <t>STUDENT</t>
  </si>
  <si>
    <t>INSTRUCTIONAL</t>
  </si>
  <si>
    <t>SUPPORT</t>
  </si>
  <si>
    <t>SERVICES</t>
  </si>
  <si>
    <t>COST</t>
  </si>
  <si>
    <t>TARGET NEED</t>
  </si>
  <si>
    <t>AS %</t>
  </si>
  <si>
    <t>LESS</t>
  </si>
  <si>
    <t>PER</t>
  </si>
  <si>
    <t>PELL</t>
  </si>
  <si>
    <t>INSTRUCTION</t>
  </si>
  <si>
    <t>EXPENDITURES</t>
  </si>
  <si>
    <t>NEED</t>
  </si>
  <si>
    <t>ATHLETICS</t>
  </si>
  <si>
    <t>HEADCOUNT</t>
  </si>
  <si>
    <t>RECIPIENT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</si>
  <si>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</si>
  <si>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</si>
  <si>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</si>
  <si>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</si>
  <si>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</si>
  <si>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</si>
  <si>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</si>
  <si>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</si>
  <si>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</si>
  <si>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</si>
  <si>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</si>
  <si>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</si>
  <si>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</si>
  <si>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</si>
  <si>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</si>
  <si>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</si>
  <si>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</si>
  <si>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</si>
  <si>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</si>
  <si>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</si>
  <si>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</si>
  <si>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</si>
  <si>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</si>
  <si>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</si>
  <si>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</si>
  <si>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</si>
  <si>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</si>
  <si>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</si>
  <si>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</si>
  <si>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NON-INSTRUCTIONAL NEED FOR</t>
  </si>
  <si>
    <t>UNDUPLICATED</t>
  </si>
  <si>
    <t>Fiscal Year 2004-05</t>
  </si>
  <si>
    <t>TABLE 41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</si>
</sst>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0_);\(&quot;$&quot;#,##0.000\)"/>
    <numFmt numFmtId="167" formatCode="&quot;$&quot;#,##0.0000_);\(&quot;$&quot;#,##0.0000\)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5" fontId="0" fillId="2" borderId="0" xfId="0" applyNumberFormat="1" applyFont="1" applyFill="1" applyAlignment="1">
      <alignment vertical="top"/>
    </xf>
    <xf numFmtId="16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5" fontId="3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7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 applyProtection="1">
      <alignment horizontal="left"/>
      <protection/>
    </xf>
    <xf numFmtId="5" fontId="0" fillId="2" borderId="0" xfId="0" applyNumberFormat="1" applyFont="1" applyFill="1" applyBorder="1" applyAlignment="1">
      <alignment horizontal="right"/>
    </xf>
    <xf numFmtId="5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164" fontId="0" fillId="2" borderId="0" xfId="0" applyNumberFormat="1" applyFont="1" applyFill="1" applyBorder="1" applyAlignment="1" applyProtection="1">
      <alignment horizontal="left"/>
      <protection/>
    </xf>
    <xf numFmtId="5" fontId="0" fillId="2" borderId="0" xfId="0" applyNumberFormat="1" applyFont="1" applyFill="1" applyBorder="1" applyAlignment="1">
      <alignment/>
    </xf>
    <xf numFmtId="5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>
      <alignment vertical="center"/>
    </xf>
    <xf numFmtId="5" fontId="3" fillId="2" borderId="1" xfId="0" applyNumberFormat="1" applyFont="1" applyFill="1" applyBorder="1" applyAlignment="1">
      <alignment vertical="center"/>
    </xf>
    <xf numFmtId="5" fontId="3" fillId="2" borderId="1" xfId="0" applyNumberFormat="1" applyFont="1" applyFill="1" applyBorder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vertical="center"/>
      <protection/>
    </xf>
    <xf numFmtId="5" fontId="3" fillId="2" borderId="1" xfId="0" applyNumberFormat="1" applyFont="1" applyFill="1" applyBorder="1" applyAlignment="1">
      <alignment horizontal="right" vertical="center"/>
    </xf>
    <xf numFmtId="5" fontId="3" fillId="3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5" fontId="0" fillId="2" borderId="0" xfId="0" applyNumberFormat="1" applyFont="1" applyFill="1" applyAlignment="1">
      <alignment horizontal="left"/>
    </xf>
    <xf numFmtId="0" fontId="0" fillId="2" borderId="2" xfId="0" applyFont="1" applyFill="1" applyBorder="1" applyAlignment="1">
      <alignment horizontal="right" vertical="center"/>
    </xf>
    <xf numFmtId="5" fontId="3" fillId="2" borderId="2" xfId="0" applyNumberFormat="1" applyFont="1" applyFill="1" applyBorder="1" applyAlignment="1">
      <alignment horizontal="right" vertical="center"/>
    </xf>
    <xf numFmtId="5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7" fontId="3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5" fontId="2" fillId="2" borderId="0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horizontal="right" vertical="center"/>
    </xf>
    <xf numFmtId="3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5" fontId="0" fillId="2" borderId="3" xfId="0" applyNumberFormat="1" applyFont="1" applyFill="1" applyBorder="1" applyAlignment="1">
      <alignment horizontal="right" vertical="center"/>
    </xf>
    <xf numFmtId="165" fontId="0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7" fontId="0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A5" sqref="A5"/>
    </sheetView>
  </sheetViews>
  <sheetFormatPr defaultColWidth="9.33203125" defaultRowHeight="10.5"/>
  <cols>
    <col min="1" max="1" width="20.83203125" style="32" customWidth="1"/>
    <col min="2" max="2" width="13.5" style="33" customWidth="1"/>
    <col min="3" max="3" width="16.83203125" style="33" customWidth="1"/>
    <col min="4" max="4" width="12" style="34" customWidth="1"/>
    <col min="5" max="5" width="16.33203125" style="33" customWidth="1"/>
    <col min="6" max="6" width="14.83203125" style="33" customWidth="1"/>
    <col min="7" max="7" width="15.16015625" style="35" customWidth="1"/>
    <col min="8" max="8" width="11.33203125" style="33" customWidth="1"/>
    <col min="9" max="9" width="11.66015625" style="35" customWidth="1"/>
    <col min="10" max="10" width="14.66015625" style="33" customWidth="1"/>
    <col min="11" max="16384" width="9.33203125" style="32" customWidth="1"/>
  </cols>
  <sheetData>
    <row r="1" spans="1:10" s="5" customFormat="1" ht="11.25">
      <c r="A1" s="36" t="s">
        <v>48</v>
      </c>
      <c r="B1" s="38"/>
      <c r="C1" s="1"/>
      <c r="D1" s="2"/>
      <c r="E1" s="1"/>
      <c r="F1" s="1"/>
      <c r="G1" s="3"/>
      <c r="H1" s="1"/>
      <c r="I1" s="3"/>
      <c r="J1" s="4"/>
    </row>
    <row r="2" spans="1:10" s="5" customFormat="1" ht="11.25">
      <c r="A2" s="59" t="s">
        <v>45</v>
      </c>
      <c r="B2" s="60"/>
      <c r="C2" s="1"/>
      <c r="D2" s="2"/>
      <c r="E2" s="1"/>
      <c r="F2" s="1"/>
      <c r="G2" s="3"/>
      <c r="H2" s="1"/>
      <c r="I2" s="3"/>
      <c r="J2" s="1"/>
    </row>
    <row r="3" spans="1:10" s="5" customFormat="1" ht="11.25">
      <c r="A3" s="36" t="s">
        <v>47</v>
      </c>
      <c r="B3" s="38"/>
      <c r="C3" s="1"/>
      <c r="D3" s="2"/>
      <c r="E3" s="1"/>
      <c r="F3" s="1"/>
      <c r="G3" s="3"/>
      <c r="H3" s="1"/>
      <c r="I3" s="3"/>
      <c r="J3" s="1"/>
    </row>
    <row r="4" spans="1:10" s="5" customFormat="1" ht="11.25">
      <c r="A4" s="6"/>
      <c r="B4" s="1"/>
      <c r="C4" s="1"/>
      <c r="D4" s="2"/>
      <c r="E4" s="1"/>
      <c r="F4" s="1"/>
      <c r="G4" s="3"/>
      <c r="H4" s="1"/>
      <c r="I4" s="3"/>
      <c r="J4" s="1"/>
    </row>
    <row r="5" spans="1:10" s="37" customFormat="1" ht="11.25">
      <c r="A5" s="39"/>
      <c r="B5" s="40"/>
      <c r="C5" s="41"/>
      <c r="D5" s="42"/>
      <c r="E5" s="43"/>
      <c r="F5" s="43" t="s">
        <v>0</v>
      </c>
      <c r="G5" s="44"/>
      <c r="H5" s="43"/>
      <c r="I5" s="45"/>
      <c r="J5" s="46"/>
    </row>
    <row r="6" spans="1:10" s="37" customFormat="1" ht="11.25">
      <c r="A6" s="47"/>
      <c r="B6" s="48"/>
      <c r="C6" s="9" t="s">
        <v>1</v>
      </c>
      <c r="D6" s="10" t="s">
        <v>2</v>
      </c>
      <c r="E6" s="49" t="s">
        <v>1</v>
      </c>
      <c r="F6" s="9" t="s">
        <v>3</v>
      </c>
      <c r="G6" s="50" t="s">
        <v>46</v>
      </c>
      <c r="H6" s="9" t="s">
        <v>4</v>
      </c>
      <c r="I6" s="11"/>
      <c r="J6" s="12" t="s">
        <v>0</v>
      </c>
    </row>
    <row r="7" spans="1:10" s="37" customFormat="1" ht="11.25">
      <c r="A7" s="51"/>
      <c r="B7" s="9" t="s">
        <v>5</v>
      </c>
      <c r="C7" s="49" t="s">
        <v>2</v>
      </c>
      <c r="D7" s="52" t="s">
        <v>6</v>
      </c>
      <c r="E7" s="49" t="s">
        <v>2</v>
      </c>
      <c r="F7" s="9" t="s">
        <v>7</v>
      </c>
      <c r="G7" s="51" t="s">
        <v>0</v>
      </c>
      <c r="H7" s="49" t="s">
        <v>8</v>
      </c>
      <c r="I7" s="11" t="s">
        <v>9</v>
      </c>
      <c r="J7" s="53" t="s">
        <v>3</v>
      </c>
    </row>
    <row r="8" spans="1:10" s="37" customFormat="1" ht="11.25">
      <c r="A8" s="54"/>
      <c r="B8" s="55" t="s">
        <v>10</v>
      </c>
      <c r="C8" s="55" t="s">
        <v>11</v>
      </c>
      <c r="D8" s="56" t="s">
        <v>12</v>
      </c>
      <c r="E8" s="55" t="s">
        <v>5</v>
      </c>
      <c r="F8" s="55" t="s">
        <v>13</v>
      </c>
      <c r="G8" s="57" t="s">
        <v>14</v>
      </c>
      <c r="H8" s="55" t="s">
        <v>0</v>
      </c>
      <c r="I8" s="57" t="s">
        <v>15</v>
      </c>
      <c r="J8" s="58" t="s">
        <v>12</v>
      </c>
    </row>
    <row r="9" spans="1:10" s="7" customFormat="1" ht="11.25">
      <c r="A9" s="8"/>
      <c r="B9" s="9"/>
      <c r="C9" s="9"/>
      <c r="D9" s="10"/>
      <c r="E9" s="9"/>
      <c r="F9" s="9"/>
      <c r="G9" s="11"/>
      <c r="H9" s="9"/>
      <c r="I9" s="11"/>
      <c r="J9" s="12"/>
    </row>
    <row r="10" spans="1:10" s="18" customFormat="1" ht="11.25">
      <c r="A10" s="13" t="s">
        <v>16</v>
      </c>
      <c r="B10" s="14">
        <v>4749780</v>
      </c>
      <c r="C10" s="15">
        <v>1079592</v>
      </c>
      <c r="D10" s="16">
        <f>ROUND(C10/B10,3)</f>
        <v>0.227</v>
      </c>
      <c r="E10" s="14">
        <f>ROUND($D$45*B10,0)</f>
        <v>1705171</v>
      </c>
      <c r="F10" s="15">
        <v>1147949</v>
      </c>
      <c r="G10" s="17">
        <v>2964</v>
      </c>
      <c r="H10" s="14">
        <f>ROUND(F10/G10,0)</f>
        <v>387</v>
      </c>
      <c r="I10" s="17">
        <v>896</v>
      </c>
      <c r="J10" s="15">
        <f>ROUND(($H$45*G10)+(I10*25),0)</f>
        <v>742652</v>
      </c>
    </row>
    <row r="11" spans="1:10" s="18" customFormat="1" ht="11.25">
      <c r="A11" s="13" t="s">
        <v>17</v>
      </c>
      <c r="B11" s="14">
        <v>5646300</v>
      </c>
      <c r="C11" s="15">
        <v>1550002</v>
      </c>
      <c r="D11" s="16">
        <f>ROUND(C11/B11,3)</f>
        <v>0.275</v>
      </c>
      <c r="E11" s="14">
        <f>ROUND($D$45*B11,0)</f>
        <v>2027022</v>
      </c>
      <c r="F11" s="15">
        <v>886419</v>
      </c>
      <c r="G11" s="17">
        <v>5353</v>
      </c>
      <c r="H11" s="14">
        <f>ROUND(F11/G11,0)</f>
        <v>166</v>
      </c>
      <c r="I11" s="17">
        <v>1077</v>
      </c>
      <c r="J11" s="15">
        <f>ROUND(($H$45*G11)+(I11*25),0)</f>
        <v>1327704</v>
      </c>
    </row>
    <row r="12" spans="1:10" s="18" customFormat="1" ht="11.25">
      <c r="A12" s="13" t="s">
        <v>18</v>
      </c>
      <c r="B12" s="14">
        <v>21002158</v>
      </c>
      <c r="C12" s="15">
        <v>5714966</v>
      </c>
      <c r="D12" s="16">
        <f>ROUND(C12/B12,3)</f>
        <v>0.272</v>
      </c>
      <c r="E12" s="14">
        <f>ROUND($D$45*B12,0)</f>
        <v>7539775</v>
      </c>
      <c r="F12" s="15">
        <v>6096260</v>
      </c>
      <c r="G12" s="17">
        <v>16143</v>
      </c>
      <c r="H12" s="14">
        <f>ROUND(F12/G12,0)</f>
        <v>378</v>
      </c>
      <c r="I12" s="17">
        <v>3264</v>
      </c>
      <c r="J12" s="15">
        <f>ROUND(($H$45*G12)+(I12*25),0)</f>
        <v>4004349</v>
      </c>
    </row>
    <row r="13" spans="1:10" s="18" customFormat="1" ht="11.25">
      <c r="A13" s="13" t="s">
        <v>19</v>
      </c>
      <c r="B13" s="14">
        <v>3339513</v>
      </c>
      <c r="C13" s="15">
        <v>1047470</v>
      </c>
      <c r="D13" s="16">
        <f>ROUND(C13/B13,3)</f>
        <v>0.314</v>
      </c>
      <c r="E13" s="14">
        <f>ROUND($D$45*B13,0)</f>
        <v>1198885</v>
      </c>
      <c r="F13" s="15">
        <v>991787</v>
      </c>
      <c r="G13" s="17">
        <v>3255</v>
      </c>
      <c r="H13" s="14">
        <f>ROUND(F13/G13,0)</f>
        <v>305</v>
      </c>
      <c r="I13" s="17">
        <v>551</v>
      </c>
      <c r="J13" s="15">
        <f>ROUND(($H$45*G13)+(I13*25),0)</f>
        <v>804740</v>
      </c>
    </row>
    <row r="14" spans="1:10" s="18" customFormat="1" ht="11.25">
      <c r="A14" s="13"/>
      <c r="B14" s="14"/>
      <c r="C14" s="15"/>
      <c r="D14" s="16"/>
      <c r="E14" s="14"/>
      <c r="F14" s="15"/>
      <c r="G14" s="17"/>
      <c r="H14" s="14"/>
      <c r="I14" s="17"/>
      <c r="J14" s="15"/>
    </row>
    <row r="15" spans="1:10" s="18" customFormat="1" ht="11.25">
      <c r="A15" s="13" t="s">
        <v>20</v>
      </c>
      <c r="B15" s="14">
        <v>2511988</v>
      </c>
      <c r="C15" s="15">
        <v>624242</v>
      </c>
      <c r="D15" s="16">
        <f>ROUND(C15/B15,3)</f>
        <v>0.249</v>
      </c>
      <c r="E15" s="14">
        <f>ROUND($D$45*B15,0)</f>
        <v>901804</v>
      </c>
      <c r="F15" s="15">
        <v>844954</v>
      </c>
      <c r="G15" s="17">
        <v>1718</v>
      </c>
      <c r="H15" s="14">
        <f>ROUND(F15/G15,0)</f>
        <v>492</v>
      </c>
      <c r="I15" s="17">
        <v>464</v>
      </c>
      <c r="J15" s="15">
        <f>ROUND(($H$45*G15)+(I15*25),0)</f>
        <v>429074</v>
      </c>
    </row>
    <row r="16" spans="1:10" s="18" customFormat="1" ht="11.25">
      <c r="A16" s="13" t="s">
        <v>21</v>
      </c>
      <c r="B16" s="14">
        <v>27602922</v>
      </c>
      <c r="C16" s="15">
        <v>8571633.54</v>
      </c>
      <c r="D16" s="16">
        <f>ROUND(C16/B16,3)</f>
        <v>0.311</v>
      </c>
      <c r="E16" s="14">
        <f>ROUND($D$45*B16,0)</f>
        <v>9909449</v>
      </c>
      <c r="F16" s="15">
        <v>4573330</v>
      </c>
      <c r="G16" s="17">
        <v>22943</v>
      </c>
      <c r="H16" s="14">
        <f>ROUND(F16/G16,0)</f>
        <v>199</v>
      </c>
      <c r="I16" s="17">
        <v>3723</v>
      </c>
      <c r="J16" s="15">
        <f>ROUND(($H$45*G16)+(I16*25),0)</f>
        <v>5668224</v>
      </c>
    </row>
    <row r="17" spans="1:10" s="18" customFormat="1" ht="11.25">
      <c r="A17" s="13" t="s">
        <v>22</v>
      </c>
      <c r="B17" s="14">
        <v>26383648</v>
      </c>
      <c r="C17" s="15">
        <v>8269377.73</v>
      </c>
      <c r="D17" s="16">
        <f>ROUND(C17/B17,3)</f>
        <v>0.313</v>
      </c>
      <c r="E17" s="14">
        <f>ROUND($D$45*B17,0)</f>
        <v>9471730</v>
      </c>
      <c r="F17" s="15">
        <v>5975928.89</v>
      </c>
      <c r="G17" s="17">
        <v>27707</v>
      </c>
      <c r="H17" s="14">
        <f>ROUND(F17/G17,0)</f>
        <v>216</v>
      </c>
      <c r="I17" s="17">
        <v>3860</v>
      </c>
      <c r="J17" s="15">
        <f>ROUND(($H$45*G17)+(I17*25),0)</f>
        <v>6829301</v>
      </c>
    </row>
    <row r="18" spans="1:10" s="18" customFormat="1" ht="11.25">
      <c r="A18" s="13" t="s">
        <v>23</v>
      </c>
      <c r="B18" s="14">
        <v>11531659</v>
      </c>
      <c r="C18" s="15">
        <v>2205074</v>
      </c>
      <c r="D18" s="16">
        <f>ROUND(C18/B18,3)</f>
        <v>0.191</v>
      </c>
      <c r="E18" s="14">
        <f>ROUND($D$45*B18,0)</f>
        <v>4139866</v>
      </c>
      <c r="F18" s="15">
        <v>2345087</v>
      </c>
      <c r="G18" s="17">
        <v>9662</v>
      </c>
      <c r="H18" s="14">
        <f>ROUND(F18/G18,0)</f>
        <v>243</v>
      </c>
      <c r="I18" s="17">
        <v>1915</v>
      </c>
      <c r="J18" s="15">
        <f>ROUND(($H$45*G18)+(I18*25),0)</f>
        <v>2395741</v>
      </c>
    </row>
    <row r="19" spans="1:10" s="18" customFormat="1" ht="11.25">
      <c r="A19" s="13"/>
      <c r="B19" s="14"/>
      <c r="C19" s="15"/>
      <c r="D19" s="16"/>
      <c r="E19" s="14"/>
      <c r="F19" s="15"/>
      <c r="G19" s="17"/>
      <c r="H19" s="14"/>
      <c r="I19" s="17"/>
      <c r="J19" s="15"/>
    </row>
    <row r="20" spans="1:10" s="18" customFormat="1" ht="11.25">
      <c r="A20" s="13" t="s">
        <v>24</v>
      </c>
      <c r="B20" s="14">
        <v>20575601</v>
      </c>
      <c r="C20" s="15">
        <v>4726454</v>
      </c>
      <c r="D20" s="16">
        <f>ROUND(C20/B20,3)</f>
        <v>0.23</v>
      </c>
      <c r="E20" s="14">
        <f>ROUND($D$45*B20,0)</f>
        <v>7386641</v>
      </c>
      <c r="F20" s="15">
        <v>3070126</v>
      </c>
      <c r="G20" s="17">
        <v>18573</v>
      </c>
      <c r="H20" s="14">
        <f>ROUND(F20/G20,0)</f>
        <v>165</v>
      </c>
      <c r="I20" s="17">
        <v>2324</v>
      </c>
      <c r="J20" s="15">
        <f>ROUND(($H$45*G20)+(I20*25),0)</f>
        <v>4571339</v>
      </c>
    </row>
    <row r="21" spans="1:10" s="18" customFormat="1" ht="11.25">
      <c r="A21" s="13" t="s">
        <v>25</v>
      </c>
      <c r="B21" s="14">
        <v>12137997</v>
      </c>
      <c r="C21" s="15">
        <v>4856104</v>
      </c>
      <c r="D21" s="16">
        <f>ROUND(C21/B21,3)</f>
        <v>0.4</v>
      </c>
      <c r="E21" s="14">
        <f>ROUND($D$45*B21,0)</f>
        <v>4357541</v>
      </c>
      <c r="F21" s="15">
        <v>2659307</v>
      </c>
      <c r="G21" s="17">
        <v>19297</v>
      </c>
      <c r="H21" s="14">
        <f>ROUND(F21/G21,0)</f>
        <v>138</v>
      </c>
      <c r="I21" s="17">
        <v>1997</v>
      </c>
      <c r="J21" s="15">
        <f>ROUND(($H$45*G21)+(I21*25),0)</f>
        <v>4739096</v>
      </c>
    </row>
    <row r="22" spans="1:10" s="18" customFormat="1" ht="11.25">
      <c r="A22" s="13" t="s">
        <v>26</v>
      </c>
      <c r="B22" s="14">
        <v>3944250</v>
      </c>
      <c r="C22" s="15">
        <v>2058445</v>
      </c>
      <c r="D22" s="16">
        <f>ROUND(C22/B22,3)</f>
        <v>0.522</v>
      </c>
      <c r="E22" s="14">
        <f>ROUND($D$45*B22,0)</f>
        <v>1415986</v>
      </c>
      <c r="F22" s="15">
        <v>1633993</v>
      </c>
      <c r="G22" s="17">
        <v>3384</v>
      </c>
      <c r="H22" s="14">
        <f>ROUND(F22/G22,0)</f>
        <v>483</v>
      </c>
      <c r="I22" s="17">
        <v>790</v>
      </c>
      <c r="J22" s="15">
        <f>ROUND(($H$45*G22)+(I22*25),0)</f>
        <v>842062</v>
      </c>
    </row>
    <row r="23" spans="1:10" s="18" customFormat="1" ht="11.25">
      <c r="A23" s="13" t="s">
        <v>27</v>
      </c>
      <c r="B23" s="14">
        <v>9786981</v>
      </c>
      <c r="C23" s="15">
        <v>2652504</v>
      </c>
      <c r="D23" s="16">
        <f>ROUND(C23/B23,3)</f>
        <v>0.271</v>
      </c>
      <c r="E23" s="14">
        <f>ROUND($D$45*B23,0)</f>
        <v>3513526</v>
      </c>
      <c r="F23" s="15">
        <v>2108337</v>
      </c>
      <c r="G23" s="17">
        <v>3636</v>
      </c>
      <c r="H23" s="14">
        <f>ROUND(F23/G23,0)</f>
        <v>580</v>
      </c>
      <c r="I23" s="17">
        <v>1099</v>
      </c>
      <c r="J23" s="15">
        <f>ROUND(($H$45*G23)+(I23*25),0)</f>
        <v>911023</v>
      </c>
    </row>
    <row r="24" spans="1:10" s="18" customFormat="1" ht="11.25">
      <c r="A24" s="13"/>
      <c r="B24" s="14"/>
      <c r="C24" s="15"/>
      <c r="D24" s="16"/>
      <c r="E24" s="14"/>
      <c r="F24" s="15"/>
      <c r="G24" s="17"/>
      <c r="H24" s="14"/>
      <c r="I24" s="17"/>
      <c r="J24" s="15"/>
    </row>
    <row r="25" spans="1:10" s="18" customFormat="1" ht="11.25">
      <c r="A25" s="13" t="s">
        <v>28</v>
      </c>
      <c r="B25" s="14">
        <v>40413618</v>
      </c>
      <c r="C25" s="15">
        <v>19922793</v>
      </c>
      <c r="D25" s="16">
        <f>ROUND(C25/B25,3)</f>
        <v>0.493</v>
      </c>
      <c r="E25" s="14">
        <f>ROUND($D$45*B25,0)</f>
        <v>14508489</v>
      </c>
      <c r="F25" s="15">
        <v>8845378</v>
      </c>
      <c r="G25" s="17">
        <v>34700</v>
      </c>
      <c r="H25" s="14">
        <f>ROUND(F25/G25,0)</f>
        <v>255</v>
      </c>
      <c r="I25" s="17">
        <v>4530</v>
      </c>
      <c r="J25" s="15">
        <f>ROUND(($H$45*G25)+(I25*25),0)</f>
        <v>8545350</v>
      </c>
    </row>
    <row r="26" spans="1:10" s="18" customFormat="1" ht="11.25">
      <c r="A26" s="13" t="s">
        <v>29</v>
      </c>
      <c r="B26" s="14">
        <v>46025422</v>
      </c>
      <c r="C26" s="15">
        <v>13837607</v>
      </c>
      <c r="D26" s="16">
        <f>ROUND(C26/B26,3)</f>
        <v>0.301</v>
      </c>
      <c r="E26" s="14">
        <f>ROUND($D$45*B26,0)</f>
        <v>16523126</v>
      </c>
      <c r="F26" s="15">
        <v>8848205</v>
      </c>
      <c r="G26" s="17">
        <v>44085</v>
      </c>
      <c r="H26" s="14">
        <f>ROUND(F26/G26,0)</f>
        <v>201</v>
      </c>
      <c r="I26" s="17">
        <v>2458</v>
      </c>
      <c r="J26" s="15">
        <f>ROUND(($H$45*G26)+(I26*25),0)</f>
        <v>10774105</v>
      </c>
    </row>
    <row r="27" spans="1:10" s="18" customFormat="1" ht="11.25">
      <c r="A27" s="13" t="s">
        <v>30</v>
      </c>
      <c r="B27" s="14">
        <v>6304956</v>
      </c>
      <c r="C27" s="15">
        <v>891660</v>
      </c>
      <c r="D27" s="16">
        <f>ROUND(C27/B27,3)</f>
        <v>0.141</v>
      </c>
      <c r="E27" s="14">
        <f>ROUND($D$45*B27,0)</f>
        <v>2263479</v>
      </c>
      <c r="F27" s="15">
        <v>1505575</v>
      </c>
      <c r="G27" s="17">
        <v>5545</v>
      </c>
      <c r="H27" s="14">
        <f>ROUND(F27/G27,0)</f>
        <v>272</v>
      </c>
      <c r="I27" s="17">
        <v>1220</v>
      </c>
      <c r="J27" s="15">
        <f>ROUND(($H$45*G27)+(I27*25),0)</f>
        <v>1377935</v>
      </c>
    </row>
    <row r="28" spans="1:10" s="18" customFormat="1" ht="11.25">
      <c r="A28" s="13" t="s">
        <v>31</v>
      </c>
      <c r="B28" s="14">
        <v>7609860</v>
      </c>
      <c r="C28" s="15">
        <v>2814546</v>
      </c>
      <c r="D28" s="16">
        <f>ROUND(C28/B28,3)</f>
        <v>0.37</v>
      </c>
      <c r="E28" s="14">
        <f>ROUND($D$45*B28,0)</f>
        <v>2731940</v>
      </c>
      <c r="F28" s="15">
        <v>2151099</v>
      </c>
      <c r="G28" s="17">
        <v>7597</v>
      </c>
      <c r="H28" s="14">
        <f>ROUND(F28/G28,0)</f>
        <v>283</v>
      </c>
      <c r="I28" s="17">
        <v>862</v>
      </c>
      <c r="J28" s="15">
        <f>ROUND(($H$45*G28)+(I28*25),0)</f>
        <v>1867621</v>
      </c>
    </row>
    <row r="29" spans="1:10" s="18" customFormat="1" ht="11.25">
      <c r="A29" s="13"/>
      <c r="B29" s="14"/>
      <c r="C29" s="15"/>
      <c r="D29" s="16"/>
      <c r="E29" s="14"/>
      <c r="F29" s="15"/>
      <c r="G29" s="17"/>
      <c r="H29" s="14"/>
      <c r="I29" s="17"/>
      <c r="J29" s="15"/>
    </row>
    <row r="30" spans="1:10" s="18" customFormat="1" ht="11.25">
      <c r="A30" s="13" t="s">
        <v>32</v>
      </c>
      <c r="B30" s="14">
        <v>3197190</v>
      </c>
      <c r="C30" s="15">
        <v>1586101</v>
      </c>
      <c r="D30" s="16">
        <f>ROUND(C30/B30,3)</f>
        <v>0.496</v>
      </c>
      <c r="E30" s="14">
        <f>ROUND($D$45*B30,0)</f>
        <v>1147791</v>
      </c>
      <c r="F30" s="15">
        <v>1035291</v>
      </c>
      <c r="G30" s="17">
        <v>4212</v>
      </c>
      <c r="H30" s="14">
        <f>ROUND(F30/G30,0)</f>
        <v>246</v>
      </c>
      <c r="I30" s="17">
        <v>726</v>
      </c>
      <c r="J30" s="15">
        <f>ROUND(($H$45*G30)+(I30*25),0)</f>
        <v>1041666</v>
      </c>
    </row>
    <row r="31" spans="1:10" s="18" customFormat="1" ht="11.25">
      <c r="A31" s="13" t="s">
        <v>33</v>
      </c>
      <c r="B31" s="14">
        <v>23443922</v>
      </c>
      <c r="C31" s="15">
        <v>6959666</v>
      </c>
      <c r="D31" s="16">
        <f>ROUND(C31/B31,3)</f>
        <v>0.297</v>
      </c>
      <c r="E31" s="14">
        <f>ROUND($D$45*B31,0)</f>
        <v>8416368</v>
      </c>
      <c r="F31" s="15">
        <v>5990918</v>
      </c>
      <c r="G31" s="17">
        <v>21028</v>
      </c>
      <c r="H31" s="14">
        <f>ROUND(F31/G31,0)</f>
        <v>285</v>
      </c>
      <c r="I31" s="17">
        <v>4210</v>
      </c>
      <c r="J31" s="15">
        <f>ROUND(($H$45*G31)+(I31*25),0)</f>
        <v>5215054</v>
      </c>
    </row>
    <row r="32" spans="1:10" s="18" customFormat="1" ht="11.25">
      <c r="A32" s="13" t="s">
        <v>34</v>
      </c>
      <c r="B32" s="14">
        <v>10469922</v>
      </c>
      <c r="C32" s="15">
        <v>2947878</v>
      </c>
      <c r="D32" s="16">
        <f>ROUND(C32/B32,3)</f>
        <v>0.282</v>
      </c>
      <c r="E32" s="14">
        <f>ROUND($D$45*B32,0)</f>
        <v>3758702</v>
      </c>
      <c r="F32" s="15">
        <v>2878929</v>
      </c>
      <c r="G32" s="17">
        <v>10474</v>
      </c>
      <c r="H32" s="14">
        <f>ROUND(F32/G32,0)</f>
        <v>275</v>
      </c>
      <c r="I32" s="17">
        <v>1658</v>
      </c>
      <c r="J32" s="15">
        <f>ROUND(($H$45*G32)+(I32*25),0)</f>
        <v>2586632</v>
      </c>
    </row>
    <row r="33" spans="1:10" s="18" customFormat="1" ht="11.25">
      <c r="A33" s="13" t="s">
        <v>35</v>
      </c>
      <c r="B33" s="14">
        <v>3454652</v>
      </c>
      <c r="C33" s="15">
        <v>1287297</v>
      </c>
      <c r="D33" s="16">
        <f>ROUND(C33/B33,3)</f>
        <v>0.373</v>
      </c>
      <c r="E33" s="14">
        <f>ROUND($D$45*B33,0)</f>
        <v>1240220</v>
      </c>
      <c r="F33" s="15">
        <v>1471570</v>
      </c>
      <c r="G33" s="17">
        <v>3538</v>
      </c>
      <c r="H33" s="14">
        <f>ROUND(F33/G33,0)</f>
        <v>416</v>
      </c>
      <c r="I33" s="17">
        <v>656</v>
      </c>
      <c r="J33" s="15">
        <f>ROUND(($H$45*G33)+(I33*25),0)</f>
        <v>876134</v>
      </c>
    </row>
    <row r="34" spans="1:10" s="18" customFormat="1" ht="11.25">
      <c r="A34" s="13"/>
      <c r="B34" s="14"/>
      <c r="C34" s="15"/>
      <c r="D34" s="16"/>
      <c r="E34" s="14"/>
      <c r="F34" s="15"/>
      <c r="G34" s="17"/>
      <c r="H34" s="14"/>
      <c r="I34" s="17"/>
      <c r="J34" s="15"/>
    </row>
    <row r="35" spans="1:10" s="18" customFormat="1" ht="11.25">
      <c r="A35" s="13" t="s">
        <v>36</v>
      </c>
      <c r="B35" s="14">
        <v>9625176</v>
      </c>
      <c r="C35" s="15">
        <v>4865849</v>
      </c>
      <c r="D35" s="16">
        <f>ROUND(C35/B35,3)</f>
        <v>0.506</v>
      </c>
      <c r="E35" s="14">
        <f>ROUND($D$45*B35,0)</f>
        <v>3455438</v>
      </c>
      <c r="F35" s="15">
        <v>2610236</v>
      </c>
      <c r="G35" s="17">
        <v>12554</v>
      </c>
      <c r="H35" s="14">
        <f>ROUND(F35/G35,0)</f>
        <v>208</v>
      </c>
      <c r="I35" s="17">
        <v>1342</v>
      </c>
      <c r="J35" s="15">
        <f>ROUND(($H$45*G35)+(I35*25),0)</f>
        <v>3084172</v>
      </c>
    </row>
    <row r="36" spans="1:10" s="18" customFormat="1" ht="11.25">
      <c r="A36" s="13" t="s">
        <v>37</v>
      </c>
      <c r="B36" s="14">
        <v>36902948</v>
      </c>
      <c r="C36" s="15">
        <v>15108389</v>
      </c>
      <c r="D36" s="16">
        <f>ROUND(C36/B36,3)</f>
        <v>0.409</v>
      </c>
      <c r="E36" s="14">
        <f>ROUND($D$45*B36,0)</f>
        <v>13248158</v>
      </c>
      <c r="F36" s="15">
        <v>11173564</v>
      </c>
      <c r="G36" s="17">
        <v>45490</v>
      </c>
      <c r="H36" s="14">
        <f>ROUND(F36/G36,0)</f>
        <v>246</v>
      </c>
      <c r="I36" s="17">
        <v>3927</v>
      </c>
      <c r="J36" s="15">
        <f>ROUND(($H$45*G36)+(I36*25),0)</f>
        <v>11152245</v>
      </c>
    </row>
    <row r="37" spans="1:10" s="18" customFormat="1" ht="11.25">
      <c r="A37" s="13" t="s">
        <v>38</v>
      </c>
      <c r="B37" s="14">
        <v>9425564</v>
      </c>
      <c r="C37" s="15">
        <v>4153892</v>
      </c>
      <c r="D37" s="16">
        <f>ROUND(C37/B37,3)</f>
        <v>0.441</v>
      </c>
      <c r="E37" s="14">
        <f>ROUND($D$45*B37,0)</f>
        <v>3383777</v>
      </c>
      <c r="F37" s="15">
        <v>2379850</v>
      </c>
      <c r="G37" s="17">
        <v>8700</v>
      </c>
      <c r="H37" s="14">
        <f>ROUND(F37/G37,0)</f>
        <v>274</v>
      </c>
      <c r="I37" s="17">
        <v>1219</v>
      </c>
      <c r="J37" s="15">
        <f>ROUND(($H$45*G37)+(I37*25),0)</f>
        <v>2144575</v>
      </c>
    </row>
    <row r="38" spans="1:10" s="18" customFormat="1" ht="11.25">
      <c r="A38" s="13" t="s">
        <v>39</v>
      </c>
      <c r="B38" s="14">
        <v>19831074</v>
      </c>
      <c r="C38" s="15">
        <v>8845318</v>
      </c>
      <c r="D38" s="16">
        <f>ROUND(C38/B38,3)</f>
        <v>0.446</v>
      </c>
      <c r="E38" s="14">
        <f>ROUND($D$45*B38,0)</f>
        <v>7119356</v>
      </c>
      <c r="F38" s="15">
        <v>5220347</v>
      </c>
      <c r="G38" s="17">
        <v>32029</v>
      </c>
      <c r="H38" s="14">
        <f>ROUND(F38/G38,0)</f>
        <v>163</v>
      </c>
      <c r="I38" s="17">
        <v>1794</v>
      </c>
      <c r="J38" s="15">
        <f>ROUND(($H$45*G38)+(I38*25),0)</f>
        <v>7827897</v>
      </c>
    </row>
    <row r="39" spans="1:10" s="18" customFormat="1" ht="11.25">
      <c r="A39" s="13"/>
      <c r="B39" s="14"/>
      <c r="C39" s="15"/>
      <c r="D39" s="16"/>
      <c r="E39" s="14"/>
      <c r="F39" s="15"/>
      <c r="G39" s="17"/>
      <c r="H39" s="14"/>
      <c r="I39" s="17"/>
      <c r="J39" s="15"/>
    </row>
    <row r="40" spans="1:10" s="18" customFormat="1" ht="11.25">
      <c r="A40" s="13" t="s">
        <v>40</v>
      </c>
      <c r="B40" s="14">
        <v>6554414</v>
      </c>
      <c r="C40" s="15">
        <v>1269386</v>
      </c>
      <c r="D40" s="16">
        <f>ROUND(C40/B40,3)</f>
        <v>0.194</v>
      </c>
      <c r="E40" s="14">
        <f>ROUND($D$45*B40,0)</f>
        <v>2353035</v>
      </c>
      <c r="F40" s="15">
        <v>2360975</v>
      </c>
      <c r="G40" s="17">
        <v>4909</v>
      </c>
      <c r="H40" s="14">
        <f aca="true" t="shared" si="0" ref="H40:H45">ROUND(F40/G40,0)</f>
        <v>481</v>
      </c>
      <c r="I40" s="17">
        <v>1239</v>
      </c>
      <c r="J40" s="15">
        <f>ROUND(($H$45*G40)+(I40*25),0)</f>
        <v>1223862</v>
      </c>
    </row>
    <row r="41" spans="1:10" s="18" customFormat="1" ht="11.25">
      <c r="A41" s="13" t="s">
        <v>41</v>
      </c>
      <c r="B41" s="14">
        <v>26784779</v>
      </c>
      <c r="C41" s="15">
        <v>7859377</v>
      </c>
      <c r="D41" s="16">
        <f>ROUND(C41/B41,3)</f>
        <v>0.293</v>
      </c>
      <c r="E41" s="14">
        <f>ROUND($D$45*B41,0)</f>
        <v>9615736</v>
      </c>
      <c r="F41" s="15">
        <v>8754890</v>
      </c>
      <c r="G41" s="17">
        <v>28790</v>
      </c>
      <c r="H41" s="14">
        <f t="shared" si="0"/>
        <v>304</v>
      </c>
      <c r="I41" s="17">
        <v>3242</v>
      </c>
      <c r="J41" s="15">
        <f>ROUND(($H$45*G41)+(I41*25),0)</f>
        <v>7077020</v>
      </c>
    </row>
    <row r="42" spans="1:10" s="18" customFormat="1" ht="11.25">
      <c r="A42" s="13" t="s">
        <v>42</v>
      </c>
      <c r="B42" s="14">
        <v>22332787</v>
      </c>
      <c r="C42" s="15">
        <v>15985250</v>
      </c>
      <c r="D42" s="16">
        <f>ROUND(C42/B42,3)</f>
        <v>0.716</v>
      </c>
      <c r="E42" s="14">
        <f>ROUND($D$45*B42,0)</f>
        <v>8017471</v>
      </c>
      <c r="F42" s="15">
        <v>10030276</v>
      </c>
      <c r="G42" s="17">
        <v>45249</v>
      </c>
      <c r="H42" s="14">
        <f t="shared" si="0"/>
        <v>222</v>
      </c>
      <c r="I42" s="17">
        <v>6403</v>
      </c>
      <c r="J42" s="15">
        <f>ROUND(($H$45*G42)+(I42*25),0)</f>
        <v>11155582</v>
      </c>
    </row>
    <row r="43" spans="1:10" s="18" customFormat="1" ht="11.25">
      <c r="A43" s="19" t="s">
        <v>43</v>
      </c>
      <c r="B43" s="14">
        <v>2885403</v>
      </c>
      <c r="C43" s="15">
        <v>844529</v>
      </c>
      <c r="D43" s="16">
        <f>ROUND(C43/B43,3)</f>
        <v>0.293</v>
      </c>
      <c r="E43" s="14">
        <f>ROUND($D$45*B43,0)</f>
        <v>1035860</v>
      </c>
      <c r="F43" s="15">
        <v>814904</v>
      </c>
      <c r="G43" s="17">
        <v>2719</v>
      </c>
      <c r="H43" s="14">
        <f t="shared" si="0"/>
        <v>300</v>
      </c>
      <c r="I43" s="17">
        <v>525</v>
      </c>
      <c r="J43" s="15">
        <f>ROUND(($H$45*G43)+(I43*25),0)</f>
        <v>673842</v>
      </c>
    </row>
    <row r="44" spans="1:10" s="18" customFormat="1" ht="11.25">
      <c r="A44" s="19"/>
      <c r="B44" s="20"/>
      <c r="C44" s="21"/>
      <c r="D44" s="16"/>
      <c r="E44" s="14"/>
      <c r="F44" s="21"/>
      <c r="G44" s="22"/>
      <c r="H44" s="14"/>
      <c r="I44" s="22"/>
      <c r="J44" s="15"/>
    </row>
    <row r="45" spans="1:10" s="31" customFormat="1" ht="13.5" customHeight="1">
      <c r="A45" s="23" t="s">
        <v>44</v>
      </c>
      <c r="B45" s="24">
        <f>SUM(B10:B43)</f>
        <v>424474484</v>
      </c>
      <c r="C45" s="25">
        <f>SUM(C10:C43)</f>
        <v>152535402.26999998</v>
      </c>
      <c r="D45" s="26">
        <f>ROUND(C45/B45,3)</f>
        <v>0.359</v>
      </c>
      <c r="E45" s="27">
        <f>SUM(E10:E43)</f>
        <v>152386342</v>
      </c>
      <c r="F45" s="28">
        <f>SUM(F10:F43)</f>
        <v>108405484.89</v>
      </c>
      <c r="G45" s="29">
        <f>SUM(G10:G43)</f>
        <v>446254</v>
      </c>
      <c r="H45" s="27">
        <f t="shared" si="0"/>
        <v>243</v>
      </c>
      <c r="I45" s="30">
        <f>SUM(I10:I43)</f>
        <v>57971</v>
      </c>
      <c r="J45" s="25">
        <f>SUM(J10:J43)</f>
        <v>109888997</v>
      </c>
    </row>
  </sheetData>
  <mergeCells count="1">
    <mergeCell ref="A2:B2"/>
  </mergeCells>
  <printOptions horizontalCentered="1" verticalCentered="1"/>
  <pageMargins left="0.25" right="0.25" top="0.5" bottom="0.5" header="0.5" footer="0.5"/>
  <pageSetup horizontalDpi="600" verticalDpi="600" orientation="landscape" r:id="rId1"/>
  <headerFooter alignWithMargins="0">
    <oddHeader>&amp;R&amp;"Arial,Regular"50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2004-02-03T15:50:27Z</cp:lastPrinted>
  <dcterms:created xsi:type="dcterms:W3CDTF">1998-02-09T13:24:14Z</dcterms:created>
  <dcterms:modified xsi:type="dcterms:W3CDTF">2005-06-22T19:23:50Z</dcterms:modified>
  <cp:category/>
  <cp:version/>
  <cp:contentType/>
  <cp:contentStatus/>
</cp:coreProperties>
</file>